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AGIONERIA\CORRISPONDENZA\Corrispondenza 2024\interna\Laura Zorzenon Direzione\"/>
    </mc:Choice>
  </mc:AlternateContent>
  <xr:revisionPtr revIDLastSave="0" documentId="8_{628CD622-999C-476D-B1C9-3C48C7ADE99C}" xr6:coauthVersionLast="47" xr6:coauthVersionMax="47" xr10:uidLastSave="{00000000-0000-0000-0000-000000000000}"/>
  <bookViews>
    <workbookView xWindow="28680" yWindow="-1110" windowWidth="29040" windowHeight="15720" xr2:uid="{9B231195-C2E7-43A7-B6D4-688CA54B958A}"/>
  </bookViews>
  <sheets>
    <sheet name="arrot EC X VOCE " sheetId="1" r:id="rId1"/>
  </sheets>
  <externalReferences>
    <externalReference r:id="rId2"/>
  </externalReferences>
  <definedNames>
    <definedName name="_xlnm.Print_Area" localSheetId="0">'arrot EC X VOCE '!$A$1:$G$125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5" i="1" l="1"/>
  <c r="F125" i="1"/>
  <c r="E125" i="1"/>
  <c r="F123" i="1"/>
  <c r="F122" i="1"/>
  <c r="E122" i="1"/>
  <c r="G122" i="1" s="1"/>
  <c r="F121" i="1"/>
  <c r="E121" i="1"/>
  <c r="G121" i="1" s="1"/>
  <c r="G120" i="1"/>
  <c r="F120" i="1"/>
  <c r="E120" i="1"/>
  <c r="E123" i="1" s="1"/>
  <c r="F119" i="1"/>
  <c r="G119" i="1" s="1"/>
  <c r="G123" i="1" s="1"/>
  <c r="E119" i="1"/>
  <c r="F114" i="1"/>
  <c r="G114" i="1" s="1"/>
  <c r="E114" i="1"/>
  <c r="F113" i="1"/>
  <c r="E113" i="1"/>
  <c r="G113" i="1" s="1"/>
  <c r="F112" i="1"/>
  <c r="E112" i="1"/>
  <c r="G112" i="1" s="1"/>
  <c r="G111" i="1"/>
  <c r="F111" i="1"/>
  <c r="F115" i="1" s="1"/>
  <c r="E111" i="1"/>
  <c r="E115" i="1" s="1"/>
  <c r="F108" i="1"/>
  <c r="E108" i="1"/>
  <c r="G108" i="1" s="1"/>
  <c r="F107" i="1"/>
  <c r="G107" i="1" s="1"/>
  <c r="E107" i="1"/>
  <c r="G106" i="1"/>
  <c r="F106" i="1"/>
  <c r="E106" i="1"/>
  <c r="F105" i="1"/>
  <c r="F109" i="1" s="1"/>
  <c r="F116" i="1" s="1"/>
  <c r="E105" i="1"/>
  <c r="E109" i="1" s="1"/>
  <c r="E116" i="1" s="1"/>
  <c r="E101" i="1"/>
  <c r="G100" i="1"/>
  <c r="F100" i="1"/>
  <c r="E100" i="1"/>
  <c r="F99" i="1"/>
  <c r="F101" i="1" s="1"/>
  <c r="E99" i="1"/>
  <c r="G99" i="1" s="1"/>
  <c r="G101" i="1" s="1"/>
  <c r="E97" i="1"/>
  <c r="F96" i="1"/>
  <c r="G96" i="1" s="1"/>
  <c r="E96" i="1"/>
  <c r="G95" i="1"/>
  <c r="F95" i="1"/>
  <c r="E95" i="1"/>
  <c r="F94" i="1"/>
  <c r="G94" i="1" s="1"/>
  <c r="E94" i="1"/>
  <c r="F93" i="1"/>
  <c r="E93" i="1"/>
  <c r="G93" i="1" s="1"/>
  <c r="G97" i="1" s="1"/>
  <c r="G90" i="1"/>
  <c r="F90" i="1"/>
  <c r="E90" i="1"/>
  <c r="F89" i="1"/>
  <c r="E89" i="1"/>
  <c r="G89" i="1" s="1"/>
  <c r="F88" i="1"/>
  <c r="E88" i="1"/>
  <c r="E91" i="1" s="1"/>
  <c r="F87" i="1"/>
  <c r="G87" i="1" s="1"/>
  <c r="E87" i="1"/>
  <c r="F84" i="1"/>
  <c r="G84" i="1" s="1"/>
  <c r="E84" i="1"/>
  <c r="F83" i="1"/>
  <c r="E83" i="1"/>
  <c r="G83" i="1" s="1"/>
  <c r="F82" i="1"/>
  <c r="E82" i="1"/>
  <c r="G82" i="1" s="1"/>
  <c r="G81" i="1"/>
  <c r="F81" i="1"/>
  <c r="F85" i="1" s="1"/>
  <c r="E81" i="1"/>
  <c r="E85" i="1" s="1"/>
  <c r="E102" i="1" s="1"/>
  <c r="G75" i="1"/>
  <c r="F75" i="1"/>
  <c r="E75" i="1"/>
  <c r="F74" i="1"/>
  <c r="F76" i="1" s="1"/>
  <c r="E74" i="1"/>
  <c r="F73" i="1"/>
  <c r="E73" i="1"/>
  <c r="G73" i="1" s="1"/>
  <c r="F72" i="1"/>
  <c r="E72" i="1"/>
  <c r="E76" i="1" s="1"/>
  <c r="E70" i="1"/>
  <c r="F69" i="1"/>
  <c r="F70" i="1" s="1"/>
  <c r="E69" i="1"/>
  <c r="G69" i="1" s="1"/>
  <c r="G70" i="1" s="1"/>
  <c r="F67" i="1"/>
  <c r="E67" i="1"/>
  <c r="F66" i="1"/>
  <c r="G66" i="1" s="1"/>
  <c r="G67" i="1" s="1"/>
  <c r="E66" i="1"/>
  <c r="F63" i="1"/>
  <c r="F64" i="1" s="1"/>
  <c r="E63" i="1"/>
  <c r="E64" i="1" s="1"/>
  <c r="F60" i="1"/>
  <c r="E60" i="1"/>
  <c r="G60" i="1" s="1"/>
  <c r="G59" i="1"/>
  <c r="F59" i="1"/>
  <c r="E59" i="1"/>
  <c r="F58" i="1"/>
  <c r="E58" i="1"/>
  <c r="G58" i="1" s="1"/>
  <c r="F57" i="1"/>
  <c r="F61" i="1" s="1"/>
  <c r="E57" i="1"/>
  <c r="E61" i="1" s="1"/>
  <c r="G54" i="1"/>
  <c r="F54" i="1"/>
  <c r="E54" i="1"/>
  <c r="F53" i="1"/>
  <c r="G53" i="1" s="1"/>
  <c r="E53" i="1"/>
  <c r="F52" i="1"/>
  <c r="E52" i="1"/>
  <c r="G52" i="1" s="1"/>
  <c r="F51" i="1"/>
  <c r="E51" i="1"/>
  <c r="G51" i="1" s="1"/>
  <c r="G50" i="1"/>
  <c r="F50" i="1"/>
  <c r="F55" i="1" s="1"/>
  <c r="E50" i="1"/>
  <c r="E55" i="1" s="1"/>
  <c r="F47" i="1"/>
  <c r="F48" i="1" s="1"/>
  <c r="E47" i="1"/>
  <c r="E48" i="1" s="1"/>
  <c r="G44" i="1"/>
  <c r="F44" i="1"/>
  <c r="E44" i="1"/>
  <c r="F43" i="1"/>
  <c r="G43" i="1" s="1"/>
  <c r="E43" i="1"/>
  <c r="F42" i="1"/>
  <c r="E42" i="1"/>
  <c r="G42" i="1" s="1"/>
  <c r="F41" i="1"/>
  <c r="E41" i="1"/>
  <c r="G41" i="1" s="1"/>
  <c r="G40" i="1"/>
  <c r="F40" i="1"/>
  <c r="E40" i="1"/>
  <c r="F39" i="1"/>
  <c r="E39" i="1"/>
  <c r="G39" i="1" s="1"/>
  <c r="F38" i="1"/>
  <c r="F45" i="1" s="1"/>
  <c r="E38" i="1"/>
  <c r="E45" i="1" s="1"/>
  <c r="F35" i="1"/>
  <c r="F36" i="1" s="1"/>
  <c r="E35" i="1"/>
  <c r="E36" i="1" s="1"/>
  <c r="F30" i="1"/>
  <c r="E30" i="1"/>
  <c r="G30" i="1" s="1"/>
  <c r="G29" i="1"/>
  <c r="F29" i="1"/>
  <c r="E29" i="1"/>
  <c r="F28" i="1"/>
  <c r="E28" i="1"/>
  <c r="G28" i="1" s="1"/>
  <c r="F27" i="1"/>
  <c r="E27" i="1"/>
  <c r="G27" i="1" s="1"/>
  <c r="F26" i="1"/>
  <c r="E26" i="1"/>
  <c r="G26" i="1" s="1"/>
  <c r="F25" i="1"/>
  <c r="F31" i="1" s="1"/>
  <c r="E25" i="1"/>
  <c r="E31" i="1" s="1"/>
  <c r="F23" i="1"/>
  <c r="F22" i="1"/>
  <c r="E22" i="1"/>
  <c r="E23" i="1" s="1"/>
  <c r="G20" i="1"/>
  <c r="E20" i="1"/>
  <c r="F19" i="1"/>
  <c r="F20" i="1" s="1"/>
  <c r="E19" i="1"/>
  <c r="F16" i="1"/>
  <c r="E16" i="1"/>
  <c r="G16" i="1" s="1"/>
  <c r="G15" i="1"/>
  <c r="F15" i="1"/>
  <c r="E15" i="1"/>
  <c r="F14" i="1"/>
  <c r="F17" i="1" s="1"/>
  <c r="E14" i="1"/>
  <c r="G14" i="1" s="1"/>
  <c r="G17" i="1" s="1"/>
  <c r="E12" i="1"/>
  <c r="F11" i="1"/>
  <c r="E11" i="1"/>
  <c r="G11" i="1" s="1"/>
  <c r="F10" i="1"/>
  <c r="E10" i="1"/>
  <c r="G10" i="1" s="1"/>
  <c r="F9" i="1"/>
  <c r="G9" i="1" s="1"/>
  <c r="E9" i="1"/>
  <c r="F8" i="1"/>
  <c r="E8" i="1"/>
  <c r="G8" i="1" s="1"/>
  <c r="F7" i="1"/>
  <c r="E7" i="1"/>
  <c r="G7" i="1" s="1"/>
  <c r="G6" i="1"/>
  <c r="F6" i="1"/>
  <c r="E6" i="1"/>
  <c r="F102" i="1" l="1"/>
  <c r="G55" i="1"/>
  <c r="G85" i="1"/>
  <c r="E32" i="1"/>
  <c r="E77" i="1"/>
  <c r="G115" i="1"/>
  <c r="G12" i="1"/>
  <c r="G32" i="1" s="1"/>
  <c r="F77" i="1"/>
  <c r="G38" i="1"/>
  <c r="G45" i="1" s="1"/>
  <c r="G47" i="1"/>
  <c r="G48" i="1" s="1"/>
  <c r="G57" i="1"/>
  <c r="G61" i="1" s="1"/>
  <c r="G88" i="1"/>
  <c r="G91" i="1" s="1"/>
  <c r="F91" i="1"/>
  <c r="G63" i="1"/>
  <c r="G64" i="1" s="1"/>
  <c r="G72" i="1"/>
  <c r="G76" i="1" s="1"/>
  <c r="G105" i="1"/>
  <c r="G109" i="1" s="1"/>
  <c r="E17" i="1"/>
  <c r="G25" i="1"/>
  <c r="G31" i="1" s="1"/>
  <c r="G35" i="1"/>
  <c r="G36" i="1" s="1"/>
  <c r="F12" i="1"/>
  <c r="F32" i="1" s="1"/>
  <c r="G74" i="1"/>
  <c r="F97" i="1"/>
  <c r="G22" i="1"/>
  <c r="G23" i="1" s="1"/>
  <c r="G116" i="1" l="1"/>
  <c r="F78" i="1"/>
  <c r="F117" i="1" s="1"/>
  <c r="F126" i="1" s="1"/>
  <c r="E78" i="1"/>
  <c r="G102" i="1"/>
  <c r="G77" i="1"/>
  <c r="E117" i="1" l="1"/>
  <c r="E126" i="1" s="1"/>
  <c r="G78" i="1"/>
  <c r="G117" i="1" s="1"/>
  <c r="G126" i="1" s="1"/>
</calcChain>
</file>

<file path=xl/sharedStrings.xml><?xml version="1.0" encoding="utf-8"?>
<sst xmlns="http://schemas.openxmlformats.org/spreadsheetml/2006/main" count="222" uniqueCount="158">
  <si>
    <t>CODICE</t>
  </si>
  <si>
    <t xml:space="preserve">VOCE </t>
  </si>
  <si>
    <t>DESCRIZIONE CONTO</t>
  </si>
  <si>
    <t>STANZIAMENTO INIZIALE PER VOCE                      2024</t>
  </si>
  <si>
    <t>STANZIAMENTO FINALE PER VOCE 2023</t>
  </si>
  <si>
    <t>DIFFERENZA PER VOCE STANZIAMENTO 2024 / STANZIAMENTO 2023</t>
  </si>
  <si>
    <t>EURO</t>
  </si>
  <si>
    <t>CONTO ECONOMICO</t>
  </si>
  <si>
    <t>A)</t>
  </si>
  <si>
    <t>VALORE DELLA PRODUZIONE</t>
  </si>
  <si>
    <t>1)</t>
  </si>
  <si>
    <t>ricavi delle vendite e delle prestazioni</t>
  </si>
  <si>
    <t>a)</t>
  </si>
  <si>
    <t>canoni alloggi</t>
  </si>
  <si>
    <t>b)</t>
  </si>
  <si>
    <t xml:space="preserve">canoni unità non residenziali </t>
  </si>
  <si>
    <t>c)</t>
  </si>
  <si>
    <t>ricavi da gestione stabili</t>
  </si>
  <si>
    <t>d)</t>
  </si>
  <si>
    <t>corrispettivi per gestione stabili di terzi</t>
  </si>
  <si>
    <t>e)</t>
  </si>
  <si>
    <t>ricavi per attività tecnica</t>
  </si>
  <si>
    <t>f)</t>
  </si>
  <si>
    <t>altri ricavi</t>
  </si>
  <si>
    <t>totale 1)</t>
  </si>
  <si>
    <t>2)</t>
  </si>
  <si>
    <t xml:space="preserve">variazioni delle rimanenze </t>
  </si>
  <si>
    <t>dei prodotti in corso di lavorazione</t>
  </si>
  <si>
    <t>dei semilavorati</t>
  </si>
  <si>
    <t>dei prodotti finiti</t>
  </si>
  <si>
    <t>totale 2)</t>
  </si>
  <si>
    <t>3)</t>
  </si>
  <si>
    <t>variazioni dei lavori in corso su ordinazione</t>
  </si>
  <si>
    <t>totale 3)</t>
  </si>
  <si>
    <t>4)</t>
  </si>
  <si>
    <t>incrementi delle immobilizzazioni per lavori interni</t>
  </si>
  <si>
    <t>incrementi per capitalizzazioni</t>
  </si>
  <si>
    <t>totale 4)</t>
  </si>
  <si>
    <t>5)</t>
  </si>
  <si>
    <t>altri ricavi e proventi:</t>
  </si>
  <si>
    <t>proventi diversi</t>
  </si>
  <si>
    <t>rimborsi spese</t>
  </si>
  <si>
    <t>ricavi e plusvalenze da cessione unità immobiliari</t>
  </si>
  <si>
    <t>contributi in conto esercizio</t>
  </si>
  <si>
    <t>altri contributi</t>
  </si>
  <si>
    <t xml:space="preserve">f) </t>
  </si>
  <si>
    <t>plusvalenze varie</t>
  </si>
  <si>
    <t>totale 5)</t>
  </si>
  <si>
    <t>TOTALE VALORE DELLA PRODUZIONE A)</t>
  </si>
  <si>
    <t>B)</t>
  </si>
  <si>
    <t>COSTI DELLA PRODUZIONE</t>
  </si>
  <si>
    <t>6)</t>
  </si>
  <si>
    <t>per materie prime, sussidiarie, di consumo e di merci</t>
  </si>
  <si>
    <t>costi per acquisto materiali diversi</t>
  </si>
  <si>
    <t>totale 6)</t>
  </si>
  <si>
    <t>7)</t>
  </si>
  <si>
    <t>per Servizi</t>
  </si>
  <si>
    <t>spese funzionamento uffici e generali</t>
  </si>
  <si>
    <t xml:space="preserve">b) </t>
  </si>
  <si>
    <t>spese gestione stabili e utenza</t>
  </si>
  <si>
    <t xml:space="preserve">c) </t>
  </si>
  <si>
    <t>spese mantuenzione fabbricati</t>
  </si>
  <si>
    <t>spese attività tecnica</t>
  </si>
  <si>
    <t>spese inerenti il personale</t>
  </si>
  <si>
    <t>spese per organi istituzionali</t>
  </si>
  <si>
    <t>g)</t>
  </si>
  <si>
    <t>altre spese</t>
  </si>
  <si>
    <t>totale 7)</t>
  </si>
  <si>
    <t>8)</t>
  </si>
  <si>
    <t>per godimento di beni di terzi</t>
  </si>
  <si>
    <t>canoni vari</t>
  </si>
  <si>
    <t>totale 8)</t>
  </si>
  <si>
    <t>9)</t>
  </si>
  <si>
    <t>per il personale</t>
  </si>
  <si>
    <t>salari e stipendi</t>
  </si>
  <si>
    <t>oneri sociali</t>
  </si>
  <si>
    <t>trattamento di fine rapporto</t>
  </si>
  <si>
    <t>trattamento di quiescenza e simili</t>
  </si>
  <si>
    <t>altri costi</t>
  </si>
  <si>
    <t>totale 9)</t>
  </si>
  <si>
    <t>10)</t>
  </si>
  <si>
    <t>ammortamenti e svalutazioni</t>
  </si>
  <si>
    <t>ammortamento delle immobilizzazioni immateriali</t>
  </si>
  <si>
    <t>ammortamento delle immobilizzazioni materiali</t>
  </si>
  <si>
    <t>altre svalutazioni delle immobilizzazioni</t>
  </si>
  <si>
    <t>svalutazioni dei crediti compresi nell'attivo circolante e delle disponibilità liquide</t>
  </si>
  <si>
    <t>totale 10)</t>
  </si>
  <si>
    <t>11)</t>
  </si>
  <si>
    <t>variazioni delle rimanenze di materie prime sussidiarie e di consumo</t>
  </si>
  <si>
    <t>di materiali di consumo</t>
  </si>
  <si>
    <t>totale 11)</t>
  </si>
  <si>
    <t>12)</t>
  </si>
  <si>
    <t>accantonamenti per rischi</t>
  </si>
  <si>
    <t>totale 12)</t>
  </si>
  <si>
    <t>13)</t>
  </si>
  <si>
    <t>altri accantonamenti</t>
  </si>
  <si>
    <t>totale 13)</t>
  </si>
  <si>
    <t>14)</t>
  </si>
  <si>
    <t>oneri diversi di gestione</t>
  </si>
  <si>
    <t>IMU</t>
  </si>
  <si>
    <t>altre imposte indirette</t>
  </si>
  <si>
    <t>oneri diversi</t>
  </si>
  <si>
    <t xml:space="preserve">sopravvenienze e minusvalenze </t>
  </si>
  <si>
    <t>totale 14)</t>
  </si>
  <si>
    <t>TOTALE COSTI DELLA PRODUZIONE B)</t>
  </si>
  <si>
    <t>DIFFERENZA TRA VALORE E COSTI DELLA PRODUZIONE (A - B)</t>
  </si>
  <si>
    <t>C)</t>
  </si>
  <si>
    <t>PROVENTI E ONERI FINANZIARI</t>
  </si>
  <si>
    <t>15)</t>
  </si>
  <si>
    <t>proventi da partecipazione</t>
  </si>
  <si>
    <t xml:space="preserve">in imprese controllate </t>
  </si>
  <si>
    <t>in imprese collegate</t>
  </si>
  <si>
    <t>in imprese conrollanti</t>
  </si>
  <si>
    <t xml:space="preserve">in altre imprese </t>
  </si>
  <si>
    <t>totale 15)</t>
  </si>
  <si>
    <t>16)</t>
  </si>
  <si>
    <t>altri proventi finanziari</t>
  </si>
  <si>
    <t>da crediti iscritti nelle immobilizzazioni</t>
  </si>
  <si>
    <t xml:space="preserve">da titoli iscritti nelle immob. che non costituiscono partecipazioni </t>
  </si>
  <si>
    <t>da titoli iscritti nell'attivo circolante che non costituiscono partecipazioni</t>
  </si>
  <si>
    <t>proventi diversi dai precedenti</t>
  </si>
  <si>
    <t>totale 16)</t>
  </si>
  <si>
    <t>17)</t>
  </si>
  <si>
    <t xml:space="preserve">interessi e altri oneri finanziari </t>
  </si>
  <si>
    <t xml:space="preserve">verso imprese controllate </t>
  </si>
  <si>
    <t>verso imprese collegate</t>
  </si>
  <si>
    <t>verso imprese controllanti</t>
  </si>
  <si>
    <t>interessi e oneri finanziari diversi</t>
  </si>
  <si>
    <t>totale 17)</t>
  </si>
  <si>
    <t>17 bis)</t>
  </si>
  <si>
    <t>utili e perdite su cambi</t>
  </si>
  <si>
    <t>utili su cambi</t>
  </si>
  <si>
    <t>perdite su cambi</t>
  </si>
  <si>
    <t>totale 17 bis)</t>
  </si>
  <si>
    <t>TOTALE PROVENTI ED ONERI FINANZIARI  C) (15-16-17+/-17bis)</t>
  </si>
  <si>
    <t>D)</t>
  </si>
  <si>
    <t>RETTIFICHE DI VALORE DI ATTIVITA' FINANZIARIE</t>
  </si>
  <si>
    <t>18)</t>
  </si>
  <si>
    <t>rivalutazioni</t>
  </si>
  <si>
    <t>di partecipazioni</t>
  </si>
  <si>
    <t>di immobilizzazioni finanziarie che non costituiscono partecipazioni</t>
  </si>
  <si>
    <t>di  titoli iscritti nell'attivo circolante che non costituiscono partecipazioni</t>
  </si>
  <si>
    <t>strumenti finanziari derivati</t>
  </si>
  <si>
    <t>totale 18)</t>
  </si>
  <si>
    <t>19)</t>
  </si>
  <si>
    <t>svalutazioni:</t>
  </si>
  <si>
    <t>totale 19)</t>
  </si>
  <si>
    <t>TOTALE RETTIFICHE DI VALORE DI ATTIVITA' FINANZIARIE D) (18-19)</t>
  </si>
  <si>
    <t>Risultato prima delle imposte</t>
  </si>
  <si>
    <t>20)</t>
  </si>
  <si>
    <t>imposte su reddito dell'esercizio</t>
  </si>
  <si>
    <t>imposte correnti</t>
  </si>
  <si>
    <t>imposte differite</t>
  </si>
  <si>
    <t>imposte anticipate</t>
  </si>
  <si>
    <t>totale 20)</t>
  </si>
  <si>
    <t>21)</t>
  </si>
  <si>
    <t>UTILE (PERDITA) DELL'ESERCIZIO</t>
  </si>
  <si>
    <t>utile / perdita d'esercizio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</si>
</sst>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#,##0.00_ ;[Red]\-#,##0.00\ "/>
    <numFmt numFmtId="165" formatCode="0.00_ ;[Red]\-0.00\ "/>
    <numFmt numFmtId="166" formatCode="#,##0.00_ ;\-#,##0.00\ "/>
  </numFmts>
  <fonts count="13">
    <font>
      <sz val="10"/>
      <name val="Arial"/>
    </font>
    <font>
      <b/>
      <sz val="8"/>
      <name val="Times New Roman"/>
      <family val="1"/>
    </font>
    <font>
      <b/>
      <sz val="7"/>
      <name val="Times New Roman"/>
      <family val="1"/>
    </font>
    <font>
      <b/>
      <sz val="6"/>
      <name val="Times New Roman"/>
      <family val="1"/>
    </font>
    <font>
      <sz val="6"/>
      <name val="Arial"/>
      <family val="2"/>
    </font>
    <font>
      <b/>
      <i/>
      <sz val="8"/>
      <name val="Times New Roman"/>
      <family val="1"/>
    </font>
    <font>
      <i/>
      <sz val="10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8" fillId="0" borderId="0"/>
  </cellStyleXfs>
  <cellXfs count="124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8" xfId="0" applyFont="1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textRotation="90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49" fontId="1" fillId="0" borderId="20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49" fontId="5" fillId="0" borderId="20" xfId="0" applyNumberFormat="1" applyFont="1" applyBorder="1" applyAlignment="1">
      <alignment vertical="center"/>
    </xf>
    <xf numFmtId="0" fontId="6" fillId="0" borderId="0" xfId="0" applyFont="1"/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164" fontId="7" fillId="0" borderId="18" xfId="0" applyNumberFormat="1" applyFont="1" applyBorder="1" applyAlignment="1">
      <alignment vertical="center"/>
    </xf>
    <xf numFmtId="164" fontId="7" fillId="0" borderId="19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vertical="center"/>
    </xf>
    <xf numFmtId="164" fontId="0" fillId="0" borderId="0" xfId="0" applyNumberFormat="1"/>
    <xf numFmtId="0" fontId="7" fillId="0" borderId="17" xfId="0" applyFont="1" applyBorder="1" applyAlignment="1">
      <alignment horizontal="left" vertical="center" wrapText="1"/>
    </xf>
    <xf numFmtId="3" fontId="7" fillId="0" borderId="17" xfId="3" applyNumberFormat="1" applyFont="1" applyBorder="1" applyAlignment="1" applyProtection="1">
      <alignment horizontal="justify" vertical="center" wrapText="1"/>
      <protection locked="0"/>
    </xf>
    <xf numFmtId="0" fontId="7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right" vertical="center" wrapText="1"/>
    </xf>
    <xf numFmtId="164" fontId="1" fillId="0" borderId="21" xfId="2" applyNumberFormat="1" applyFont="1" applyFill="1" applyBorder="1" applyAlignment="1">
      <alignment horizontal="right" vertical="center"/>
    </xf>
    <xf numFmtId="164" fontId="1" fillId="0" borderId="22" xfId="2" applyNumberFormat="1" applyFont="1" applyFill="1" applyBorder="1" applyAlignment="1">
      <alignment horizontal="right" vertical="center"/>
    </xf>
    <xf numFmtId="164" fontId="1" fillId="0" borderId="23" xfId="2" applyNumberFormat="1" applyFont="1" applyFill="1" applyBorder="1" applyAlignment="1">
      <alignment horizontal="right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0" borderId="20" xfId="0" applyNumberFormat="1" applyFont="1" applyBorder="1" applyAlignment="1">
      <alignment horizontal="center" vertical="center"/>
    </xf>
    <xf numFmtId="165" fontId="7" fillId="0" borderId="18" xfId="1" applyNumberFormat="1" applyFont="1" applyFill="1" applyBorder="1" applyAlignment="1">
      <alignment horizontal="right" vertical="center"/>
    </xf>
    <xf numFmtId="165" fontId="7" fillId="0" borderId="19" xfId="1" applyNumberFormat="1" applyFont="1" applyFill="1" applyBorder="1" applyAlignment="1">
      <alignment horizontal="right" vertical="center"/>
    </xf>
    <xf numFmtId="165" fontId="7" fillId="0" borderId="24" xfId="1" applyNumberFormat="1" applyFont="1" applyFill="1" applyBorder="1" applyAlignment="1">
      <alignment horizontal="right" vertical="center"/>
    </xf>
    <xf numFmtId="164" fontId="7" fillId="0" borderId="24" xfId="0" applyNumberFormat="1" applyFont="1" applyBorder="1" applyAlignment="1">
      <alignment vertical="center"/>
    </xf>
    <xf numFmtId="164" fontId="1" fillId="0" borderId="18" xfId="2" applyNumberFormat="1" applyFont="1" applyFill="1" applyBorder="1" applyAlignment="1">
      <alignment horizontal="right" vertical="center"/>
    </xf>
    <xf numFmtId="164" fontId="1" fillId="0" borderId="19" xfId="2" applyNumberFormat="1" applyFont="1" applyFill="1" applyBorder="1" applyAlignment="1">
      <alignment horizontal="right" vertical="center"/>
    </xf>
    <xf numFmtId="164" fontId="1" fillId="0" borderId="20" xfId="2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49" fontId="5" fillId="0" borderId="2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164" fontId="7" fillId="0" borderId="24" xfId="2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/>
    </xf>
    <xf numFmtId="164" fontId="7" fillId="0" borderId="18" xfId="2" applyNumberFormat="1" applyFont="1" applyFill="1" applyBorder="1" applyAlignment="1">
      <alignment horizontal="right" vertical="center"/>
    </xf>
    <xf numFmtId="164" fontId="7" fillId="0" borderId="19" xfId="2" applyNumberFormat="1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164" fontId="1" fillId="0" borderId="18" xfId="2" applyNumberFormat="1" applyFont="1" applyFill="1" applyBorder="1" applyAlignment="1" applyProtection="1">
      <alignment horizontal="right" vertical="center"/>
      <protection locked="0"/>
    </xf>
    <xf numFmtId="164" fontId="1" fillId="0" borderId="19" xfId="2" applyNumberFormat="1" applyFont="1" applyFill="1" applyBorder="1" applyAlignment="1" applyProtection="1">
      <alignment horizontal="right" vertical="center"/>
      <protection locked="0"/>
    </xf>
    <xf numFmtId="164" fontId="1" fillId="0" borderId="20" xfId="2" applyNumberFormat="1" applyFont="1" applyFill="1" applyBorder="1" applyAlignment="1" applyProtection="1">
      <alignment horizontal="right" vertical="center"/>
      <protection locked="0"/>
    </xf>
    <xf numFmtId="0" fontId="1" fillId="0" borderId="16" xfId="0" applyFont="1" applyBorder="1" applyAlignment="1">
      <alignment horizontal="left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166" fontId="7" fillId="0" borderId="18" xfId="2" applyNumberFormat="1" applyFont="1" applyFill="1" applyBorder="1" applyAlignment="1">
      <alignment horizontal="right" vertical="center"/>
    </xf>
    <xf numFmtId="166" fontId="7" fillId="0" borderId="19" xfId="2" applyNumberFormat="1" applyFont="1" applyFill="1" applyBorder="1" applyAlignment="1">
      <alignment horizontal="right" vertical="center"/>
    </xf>
    <xf numFmtId="166" fontId="7" fillId="0" borderId="24" xfId="2" applyNumberFormat="1" applyFont="1" applyFill="1" applyBorder="1" applyAlignment="1">
      <alignment horizontal="right" vertical="center"/>
    </xf>
    <xf numFmtId="164" fontId="6" fillId="0" borderId="0" xfId="0" applyNumberFormat="1" applyFont="1"/>
    <xf numFmtId="0" fontId="7" fillId="0" borderId="0" xfId="0" applyFont="1" applyAlignment="1">
      <alignment horizontal="left" vertical="center" wrapText="1"/>
    </xf>
    <xf numFmtId="166" fontId="0" fillId="0" borderId="0" xfId="0" applyNumberFormat="1"/>
    <xf numFmtId="166" fontId="1" fillId="0" borderId="18" xfId="2" applyNumberFormat="1" applyFont="1" applyFill="1" applyBorder="1" applyAlignment="1">
      <alignment horizontal="right" vertical="center"/>
    </xf>
    <xf numFmtId="166" fontId="1" fillId="0" borderId="19" xfId="2" applyNumberFormat="1" applyFont="1" applyFill="1" applyBorder="1" applyAlignment="1">
      <alignment horizontal="right" vertical="center"/>
    </xf>
    <xf numFmtId="166" fontId="1" fillId="0" borderId="20" xfId="2" applyNumberFormat="1" applyFont="1" applyFill="1" applyBorder="1" applyAlignment="1">
      <alignment horizontal="right" vertical="center"/>
    </xf>
    <xf numFmtId="166" fontId="5" fillId="0" borderId="18" xfId="2" applyNumberFormat="1" applyFont="1" applyFill="1" applyBorder="1" applyAlignment="1">
      <alignment horizontal="right" vertical="center"/>
    </xf>
    <xf numFmtId="166" fontId="5" fillId="0" borderId="19" xfId="2" applyNumberFormat="1" applyFont="1" applyFill="1" applyBorder="1" applyAlignment="1">
      <alignment horizontal="right" vertical="center"/>
    </xf>
    <xf numFmtId="166" fontId="5" fillId="0" borderId="20" xfId="2" applyNumberFormat="1" applyFont="1" applyFill="1" applyBorder="1" applyAlignment="1">
      <alignment horizontal="right" vertical="center"/>
    </xf>
    <xf numFmtId="0" fontId="7" fillId="0" borderId="17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1" fillId="0" borderId="18" xfId="0" applyNumberFormat="1" applyFont="1" applyBorder="1" applyAlignment="1">
      <alignment vertical="center"/>
    </xf>
    <xf numFmtId="164" fontId="1" fillId="0" borderId="19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0" fontId="5" fillId="0" borderId="17" xfId="0" applyFont="1" applyBorder="1" applyAlignment="1">
      <alignment horizontal="center" vertical="center" wrapText="1"/>
    </xf>
    <xf numFmtId="164" fontId="5" fillId="0" borderId="18" xfId="2" applyNumberFormat="1" applyFont="1" applyFill="1" applyBorder="1" applyAlignment="1" applyProtection="1">
      <alignment horizontal="right" vertical="center"/>
      <protection locked="0"/>
    </xf>
    <xf numFmtId="164" fontId="5" fillId="0" borderId="19" xfId="2" applyNumberFormat="1" applyFont="1" applyFill="1" applyBorder="1" applyAlignment="1" applyProtection="1">
      <alignment horizontal="right" vertical="center"/>
      <protection locked="0"/>
    </xf>
    <xf numFmtId="164" fontId="5" fillId="0" borderId="20" xfId="2" applyNumberFormat="1" applyFont="1" applyFill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0" xfId="0" applyFont="1"/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left" vertical="center"/>
    </xf>
    <xf numFmtId="164" fontId="7" fillId="0" borderId="18" xfId="2" applyNumberFormat="1" applyFont="1" applyFill="1" applyBorder="1" applyAlignment="1" applyProtection="1">
      <alignment horizontal="right" vertical="center"/>
      <protection locked="0"/>
    </xf>
    <xf numFmtId="164" fontId="7" fillId="0" borderId="19" xfId="2" applyNumberFormat="1" applyFont="1" applyFill="1" applyBorder="1" applyAlignment="1" applyProtection="1">
      <alignment horizontal="right" vertical="center"/>
      <protection locked="0"/>
    </xf>
    <xf numFmtId="164" fontId="7" fillId="0" borderId="24" xfId="2" applyNumberFormat="1" applyFont="1" applyFill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left" vertical="center"/>
    </xf>
    <xf numFmtId="0" fontId="10" fillId="0" borderId="27" xfId="0" applyFont="1" applyBorder="1" applyAlignment="1">
      <alignment vertical="center" wrapText="1"/>
    </xf>
    <xf numFmtId="4" fontId="11" fillId="0" borderId="28" xfId="0" applyNumberFormat="1" applyFont="1" applyBorder="1" applyAlignment="1">
      <alignment vertical="center"/>
    </xf>
    <xf numFmtId="4" fontId="11" fillId="0" borderId="19" xfId="0" applyNumberFormat="1" applyFont="1" applyBorder="1" applyAlignment="1">
      <alignment vertical="center"/>
    </xf>
    <xf numFmtId="0" fontId="12" fillId="0" borderId="0" xfId="0" applyFont="1"/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4" fontId="1" fillId="0" borderId="32" xfId="2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vertical="center"/>
    </xf>
  </cellXfs>
  <cellStyles count="4">
    <cellStyle name="Migliaia" xfId="1" builtinId="3"/>
    <cellStyle name="Migliaia [0]" xfId="2" builtinId="6"/>
    <cellStyle name="Normale" xfId="0" builtinId="0"/>
    <cellStyle name="Normale_RCONS94S" xfId="3" xr:uid="{DBC27A8F-2C09-4C8F-BFC4-7129E32CAE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RAGIONERIA\BILANCI%20PREVENTIVI\Preventivo%202024\DOCUMENTI\Conto%20Economico%202024.xlsx" TargetMode="External"/><Relationship Id="rId1" Type="http://schemas.openxmlformats.org/officeDocument/2006/relationships/externalLinkPath" Target="/RAGIONERIA/BILANCI%20PREVENTIVI/Preventivo%202024/DOCUMENTI/Conto%20Economic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CONOMICO analitico"/>
      <sheetName val="arrot EC X VOCE "/>
      <sheetName val=" senza arrot EC X VOCE"/>
      <sheetName val="ires"/>
      <sheetName val="irap IC"/>
      <sheetName val="irap var.aumento"/>
      <sheetName val="irap var.diminuzione"/>
      <sheetName val="irap IR"/>
      <sheetName val="irap IS"/>
      <sheetName val="CONTRIBUTI 2024 TAX IRAP"/>
      <sheetName val="calcolo x ut.f.do manut."/>
      <sheetName val="Foglio2"/>
    </sheetNames>
    <sheetDataSet>
      <sheetData sheetId="0">
        <row r="6">
          <cell r="H6">
            <v>19568000</v>
          </cell>
          <cell r="M6">
            <v>19233000</v>
          </cell>
        </row>
        <row r="17">
          <cell r="H17">
            <v>1392500</v>
          </cell>
          <cell r="M17">
            <v>1418500</v>
          </cell>
        </row>
        <row r="26">
          <cell r="H26">
            <v>1280000</v>
          </cell>
          <cell r="M26">
            <v>1288000</v>
          </cell>
        </row>
        <row r="32">
          <cell r="H32">
            <v>180500</v>
          </cell>
          <cell r="M32">
            <v>118000</v>
          </cell>
        </row>
        <row r="37">
          <cell r="H37">
            <v>55000</v>
          </cell>
          <cell r="M37">
            <v>55000</v>
          </cell>
        </row>
        <row r="42">
          <cell r="H42">
            <v>75000</v>
          </cell>
          <cell r="M42">
            <v>75000</v>
          </cell>
        </row>
        <row r="49">
          <cell r="H49">
            <v>0</v>
          </cell>
          <cell r="M49">
            <v>0</v>
          </cell>
        </row>
        <row r="50">
          <cell r="H50">
            <v>0</v>
          </cell>
          <cell r="M50">
            <v>0</v>
          </cell>
        </row>
        <row r="51">
          <cell r="H51">
            <v>0</v>
          </cell>
          <cell r="M51">
            <v>0</v>
          </cell>
        </row>
        <row r="53">
          <cell r="H53">
            <v>0</v>
          </cell>
          <cell r="M53">
            <v>0</v>
          </cell>
        </row>
        <row r="56">
          <cell r="H56">
            <v>280000</v>
          </cell>
          <cell r="M56">
            <v>560000</v>
          </cell>
        </row>
        <row r="64">
          <cell r="H64">
            <v>68800</v>
          </cell>
          <cell r="M64">
            <v>68560</v>
          </cell>
        </row>
        <row r="72">
          <cell r="H72">
            <v>876500</v>
          </cell>
          <cell r="M72">
            <v>866700</v>
          </cell>
        </row>
        <row r="94">
          <cell r="H94">
            <v>730000</v>
          </cell>
          <cell r="M94">
            <v>320000</v>
          </cell>
        </row>
        <row r="101">
          <cell r="H101">
            <v>6610078.6299999999</v>
          </cell>
          <cell r="M101">
            <v>6772625.6299999999</v>
          </cell>
        </row>
        <row r="111">
          <cell r="H111">
            <v>14406.76</v>
          </cell>
          <cell r="M111">
            <v>8500</v>
          </cell>
        </row>
        <row r="117">
          <cell r="H117">
            <v>66834.490000000005</v>
          </cell>
          <cell r="M117">
            <v>130000</v>
          </cell>
        </row>
        <row r="128">
          <cell r="H128">
            <v>54000</v>
          </cell>
          <cell r="M128">
            <v>68000</v>
          </cell>
        </row>
        <row r="139">
          <cell r="H139">
            <v>1018050</v>
          </cell>
          <cell r="M139">
            <v>1142600</v>
          </cell>
        </row>
        <row r="170">
          <cell r="H170">
            <v>1275100</v>
          </cell>
          <cell r="M170">
            <v>1290000</v>
          </cell>
        </row>
        <row r="193">
          <cell r="H193">
            <v>8123096.8599999994</v>
          </cell>
          <cell r="M193">
            <v>6690892.6299999999</v>
          </cell>
        </row>
        <row r="247">
          <cell r="H247">
            <v>470700</v>
          </cell>
          <cell r="M247">
            <v>526000</v>
          </cell>
        </row>
        <row r="267">
          <cell r="H267">
            <v>290900</v>
          </cell>
          <cell r="M267">
            <v>279461</v>
          </cell>
        </row>
        <row r="277">
          <cell r="H277">
            <v>49300</v>
          </cell>
          <cell r="M277">
            <v>45350</v>
          </cell>
        </row>
        <row r="287">
          <cell r="H287">
            <v>233650</v>
          </cell>
          <cell r="M287">
            <v>900500</v>
          </cell>
        </row>
        <row r="308">
          <cell r="H308">
            <v>27000</v>
          </cell>
          <cell r="M308">
            <v>44000</v>
          </cell>
        </row>
        <row r="314">
          <cell r="H314">
            <v>6649000</v>
          </cell>
          <cell r="M314">
            <v>6389500</v>
          </cell>
        </row>
        <row r="321">
          <cell r="H321">
            <v>1859800</v>
          </cell>
          <cell r="M321">
            <v>1778000</v>
          </cell>
        </row>
        <row r="332">
          <cell r="H332">
            <v>520000</v>
          </cell>
          <cell r="M332">
            <v>500000</v>
          </cell>
        </row>
        <row r="335">
          <cell r="H335">
            <v>0</v>
          </cell>
          <cell r="M335">
            <v>0</v>
          </cell>
        </row>
        <row r="336">
          <cell r="H336">
            <v>27000</v>
          </cell>
          <cell r="M336">
            <v>15000</v>
          </cell>
        </row>
        <row r="341">
          <cell r="H341">
            <v>15000</v>
          </cell>
          <cell r="M341">
            <v>15000</v>
          </cell>
        </row>
        <row r="345">
          <cell r="H345">
            <v>5721300</v>
          </cell>
          <cell r="M345">
            <v>5721300</v>
          </cell>
        </row>
        <row r="360">
          <cell r="H360">
            <v>0</v>
          </cell>
          <cell r="M360">
            <v>0</v>
          </cell>
        </row>
        <row r="361">
          <cell r="H361">
            <v>560000</v>
          </cell>
          <cell r="M361">
            <v>1060000</v>
          </cell>
        </row>
        <row r="367">
          <cell r="H367">
            <v>0</v>
          </cell>
          <cell r="M367">
            <v>0</v>
          </cell>
        </row>
        <row r="373">
          <cell r="H373">
            <v>0</v>
          </cell>
          <cell r="M373">
            <v>0</v>
          </cell>
        </row>
        <row r="378">
          <cell r="H378">
            <v>290000</v>
          </cell>
          <cell r="M378">
            <v>290000</v>
          </cell>
        </row>
        <row r="386">
          <cell r="H386">
            <v>745000</v>
          </cell>
          <cell r="M386">
            <v>745000</v>
          </cell>
        </row>
        <row r="389">
          <cell r="H389">
            <v>1950500</v>
          </cell>
          <cell r="M389">
            <v>2007000</v>
          </cell>
        </row>
        <row r="413">
          <cell r="H413">
            <v>15300</v>
          </cell>
          <cell r="M413">
            <v>15000</v>
          </cell>
        </row>
        <row r="416">
          <cell r="H416">
            <v>0</v>
          </cell>
          <cell r="M416">
            <v>100000</v>
          </cell>
        </row>
        <row r="431">
          <cell r="H431">
            <v>0</v>
          </cell>
          <cell r="M431">
            <v>0</v>
          </cell>
        </row>
        <row r="432">
          <cell r="H432">
            <v>0</v>
          </cell>
          <cell r="M432">
            <v>0</v>
          </cell>
        </row>
        <row r="433">
          <cell r="H433">
            <v>0</v>
          </cell>
          <cell r="M433">
            <v>0</v>
          </cell>
        </row>
        <row r="434">
          <cell r="H434">
            <v>0</v>
          </cell>
          <cell r="M434">
            <v>0</v>
          </cell>
        </row>
        <row r="439">
          <cell r="H439">
            <v>30000</v>
          </cell>
          <cell r="M439">
            <v>32650</v>
          </cell>
        </row>
        <row r="446">
          <cell r="H446">
            <v>69000</v>
          </cell>
          <cell r="M446">
            <v>76800</v>
          </cell>
        </row>
        <row r="452">
          <cell r="H452">
            <v>0</v>
          </cell>
          <cell r="M452">
            <v>0</v>
          </cell>
        </row>
        <row r="456">
          <cell r="H456">
            <v>103500</v>
          </cell>
          <cell r="M456">
            <v>100510</v>
          </cell>
        </row>
        <row r="469">
          <cell r="H469">
            <v>0</v>
          </cell>
          <cell r="M469">
            <v>0</v>
          </cell>
        </row>
        <row r="470">
          <cell r="H470">
            <v>0</v>
          </cell>
          <cell r="M470">
            <v>0</v>
          </cell>
        </row>
        <row r="471">
          <cell r="H471">
            <v>0</v>
          </cell>
          <cell r="M471">
            <v>0</v>
          </cell>
        </row>
        <row r="472">
          <cell r="H472">
            <v>188423.01999999996</v>
          </cell>
          <cell r="M472">
            <v>254460</v>
          </cell>
        </row>
        <row r="488">
          <cell r="H488">
            <v>0</v>
          </cell>
          <cell r="M488">
            <v>0</v>
          </cell>
        </row>
        <row r="489">
          <cell r="H489">
            <v>0</v>
          </cell>
          <cell r="M489">
            <v>0</v>
          </cell>
        </row>
        <row r="494">
          <cell r="H494">
            <v>0</v>
          </cell>
          <cell r="M494">
            <v>0</v>
          </cell>
        </row>
        <row r="495">
          <cell r="H495">
            <v>0</v>
          </cell>
          <cell r="M495">
            <v>0</v>
          </cell>
        </row>
        <row r="496">
          <cell r="H496">
            <v>0</v>
          </cell>
          <cell r="M496">
            <v>0</v>
          </cell>
        </row>
        <row r="497">
          <cell r="H497">
            <v>0</v>
          </cell>
          <cell r="M497">
            <v>0</v>
          </cell>
        </row>
        <row r="500">
          <cell r="H500">
            <v>0</v>
          </cell>
          <cell r="M500">
            <v>0</v>
          </cell>
        </row>
        <row r="501">
          <cell r="H501">
            <v>0</v>
          </cell>
          <cell r="M501">
            <v>0</v>
          </cell>
        </row>
        <row r="502">
          <cell r="H502">
            <v>0</v>
          </cell>
          <cell r="M502">
            <v>0</v>
          </cell>
        </row>
        <row r="503">
          <cell r="H503">
            <v>0</v>
          </cell>
          <cell r="M503">
            <v>0</v>
          </cell>
        </row>
        <row r="509">
          <cell r="AC509">
            <v>1257000</v>
          </cell>
        </row>
        <row r="520">
          <cell r="AC520">
            <v>60000</v>
          </cell>
        </row>
        <row r="524">
          <cell r="AC524">
            <v>0</v>
          </cell>
        </row>
        <row r="526">
          <cell r="H526">
            <v>1317000</v>
          </cell>
          <cell r="M526">
            <v>1246782</v>
          </cell>
        </row>
        <row r="528">
          <cell r="H528">
            <v>0</v>
          </cell>
          <cell r="M52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13CC8-0116-483D-885A-E996532427A0}">
  <dimension ref="A1:J126"/>
  <sheetViews>
    <sheetView tabSelected="1" topLeftCell="A115" zoomScaleNormal="100" workbookViewId="0">
      <selection activeCell="I1" sqref="I1:J1048576"/>
    </sheetView>
  </sheetViews>
  <sheetFormatPr defaultRowHeight="21" customHeight="1"/>
  <cols>
    <col min="1" max="1" width="5.109375" style="121" customWidth="1"/>
    <col min="2" max="3" width="3.5546875" style="122" customWidth="1"/>
    <col min="4" max="4" width="54.44140625" style="34" customWidth="1"/>
    <col min="5" max="5" width="16.33203125" style="34" bestFit="1" customWidth="1"/>
    <col min="6" max="6" width="16.33203125" style="34" customWidth="1"/>
    <col min="7" max="7" width="14.44140625" style="123" customWidth="1"/>
    <col min="9" max="10" width="13.44140625" bestFit="1" customWidth="1"/>
  </cols>
  <sheetData>
    <row r="1" spans="1:9" s="8" customFormat="1" ht="67.5" customHeight="1">
      <c r="A1" s="1" t="s">
        <v>0</v>
      </c>
      <c r="B1" s="2" t="s">
        <v>1</v>
      </c>
      <c r="C1" s="3"/>
      <c r="D1" s="4" t="s">
        <v>2</v>
      </c>
      <c r="E1" s="5" t="s">
        <v>3</v>
      </c>
      <c r="F1" s="6" t="s">
        <v>4</v>
      </c>
      <c r="G1" s="7" t="s">
        <v>5</v>
      </c>
    </row>
    <row r="2" spans="1:9" s="8" customFormat="1" ht="15" customHeight="1" thickBot="1">
      <c r="A2" s="9"/>
      <c r="B2" s="10"/>
      <c r="C2" s="11"/>
      <c r="D2" s="12"/>
      <c r="E2" s="13" t="s">
        <v>6</v>
      </c>
      <c r="F2" s="14"/>
      <c r="G2" s="14" t="s">
        <v>6</v>
      </c>
    </row>
    <row r="3" spans="1:9" ht="15" customHeight="1">
      <c r="A3" s="15" t="s">
        <v>7</v>
      </c>
      <c r="B3" s="16"/>
      <c r="C3" s="17"/>
      <c r="D3" s="18"/>
      <c r="E3" s="19"/>
      <c r="F3" s="20"/>
      <c r="G3" s="21"/>
    </row>
    <row r="4" spans="1:9" ht="15" customHeight="1">
      <c r="A4" s="22" t="s">
        <v>8</v>
      </c>
      <c r="B4" s="23" t="s">
        <v>9</v>
      </c>
      <c r="C4" s="17"/>
      <c r="D4" s="18"/>
      <c r="E4" s="19"/>
      <c r="F4" s="20"/>
      <c r="G4" s="21"/>
    </row>
    <row r="5" spans="1:9" s="31" customFormat="1" ht="15" customHeight="1">
      <c r="A5" s="24" t="s">
        <v>10</v>
      </c>
      <c r="B5" s="25" t="s">
        <v>11</v>
      </c>
      <c r="C5" s="26"/>
      <c r="D5" s="27"/>
      <c r="E5" s="28"/>
      <c r="F5" s="29"/>
      <c r="G5" s="30"/>
    </row>
    <row r="6" spans="1:9" ht="15" customHeight="1">
      <c r="A6" s="22"/>
      <c r="B6" s="32" t="s">
        <v>12</v>
      </c>
      <c r="C6" s="33" t="s">
        <v>13</v>
      </c>
      <c r="E6" s="35">
        <f>'[1]ECONOMICO analitico'!H6</f>
        <v>19568000</v>
      </c>
      <c r="F6" s="36">
        <f>'[1]ECONOMICO analitico'!M6</f>
        <v>19233000</v>
      </c>
      <c r="G6" s="37">
        <f>E6-F6</f>
        <v>335000</v>
      </c>
      <c r="I6" s="38"/>
    </row>
    <row r="7" spans="1:9" ht="15" customHeight="1">
      <c r="A7" s="22"/>
      <c r="B7" s="32" t="s">
        <v>14</v>
      </c>
      <c r="C7" s="33" t="s">
        <v>15</v>
      </c>
      <c r="D7" s="39"/>
      <c r="E7" s="35">
        <f>'[1]ECONOMICO analitico'!H17</f>
        <v>1392500</v>
      </c>
      <c r="F7" s="36">
        <f>'[1]ECONOMICO analitico'!M17</f>
        <v>1418500</v>
      </c>
      <c r="G7" s="37">
        <f t="shared" ref="G7:G11" si="0">E7-F7</f>
        <v>-26000</v>
      </c>
    </row>
    <row r="8" spans="1:9" ht="15" customHeight="1">
      <c r="A8" s="22"/>
      <c r="B8" s="32" t="s">
        <v>16</v>
      </c>
      <c r="C8" s="33" t="s">
        <v>17</v>
      </c>
      <c r="D8" s="39"/>
      <c r="E8" s="35">
        <f>'[1]ECONOMICO analitico'!H26</f>
        <v>1280000</v>
      </c>
      <c r="F8" s="36">
        <f>'[1]ECONOMICO analitico'!M26</f>
        <v>1288000</v>
      </c>
      <c r="G8" s="37">
        <f t="shared" si="0"/>
        <v>-8000</v>
      </c>
    </row>
    <row r="9" spans="1:9" ht="15" customHeight="1">
      <c r="A9" s="22"/>
      <c r="B9" s="32" t="s">
        <v>18</v>
      </c>
      <c r="C9" s="33" t="s">
        <v>19</v>
      </c>
      <c r="D9" s="40"/>
      <c r="E9" s="35">
        <f>'[1]ECONOMICO analitico'!H32</f>
        <v>180500</v>
      </c>
      <c r="F9" s="36">
        <f>'[1]ECONOMICO analitico'!M32</f>
        <v>118000</v>
      </c>
      <c r="G9" s="37">
        <f t="shared" si="0"/>
        <v>62500</v>
      </c>
    </row>
    <row r="10" spans="1:9" ht="15" customHeight="1">
      <c r="A10" s="22"/>
      <c r="B10" s="32" t="s">
        <v>20</v>
      </c>
      <c r="C10" s="33" t="s">
        <v>21</v>
      </c>
      <c r="D10" s="39"/>
      <c r="E10" s="35">
        <f>'[1]ECONOMICO analitico'!H37</f>
        <v>55000</v>
      </c>
      <c r="F10" s="36">
        <f>'[1]ECONOMICO analitico'!M37</f>
        <v>55000</v>
      </c>
      <c r="G10" s="37">
        <f t="shared" si="0"/>
        <v>0</v>
      </c>
    </row>
    <row r="11" spans="1:9" ht="15" customHeight="1">
      <c r="A11" s="22"/>
      <c r="B11" s="32" t="s">
        <v>22</v>
      </c>
      <c r="C11" s="33" t="s">
        <v>23</v>
      </c>
      <c r="D11" s="41"/>
      <c r="E11" s="35">
        <f>'[1]ECONOMICO analitico'!H42</f>
        <v>75000</v>
      </c>
      <c r="F11" s="36">
        <f>'[1]ECONOMICO analitico'!M42</f>
        <v>75000</v>
      </c>
      <c r="G11" s="37">
        <f t="shared" si="0"/>
        <v>0</v>
      </c>
    </row>
    <row r="12" spans="1:9" ht="15" customHeight="1">
      <c r="A12" s="22"/>
      <c r="B12" s="16"/>
      <c r="C12" s="17"/>
      <c r="D12" s="42" t="s">
        <v>24</v>
      </c>
      <c r="E12" s="43">
        <f>SUM(E6:E11)</f>
        <v>22551000</v>
      </c>
      <c r="F12" s="44">
        <f t="shared" ref="F12" si="1">SUM(F6:F11)</f>
        <v>22187500</v>
      </c>
      <c r="G12" s="45">
        <f>SUM(G6:G11)</f>
        <v>363500</v>
      </c>
    </row>
    <row r="13" spans="1:9" s="31" customFormat="1" ht="15" customHeight="1">
      <c r="A13" s="24" t="s">
        <v>25</v>
      </c>
      <c r="B13" s="25" t="s">
        <v>26</v>
      </c>
      <c r="C13" s="46"/>
      <c r="D13" s="47"/>
      <c r="E13" s="35"/>
      <c r="F13" s="36"/>
      <c r="G13" s="48"/>
    </row>
    <row r="14" spans="1:9" ht="15" customHeight="1">
      <c r="A14" s="22"/>
      <c r="B14" s="32" t="s">
        <v>12</v>
      </c>
      <c r="C14" s="33" t="s">
        <v>27</v>
      </c>
      <c r="E14" s="49">
        <f>'[1]ECONOMICO analitico'!H49</f>
        <v>0</v>
      </c>
      <c r="F14" s="50">
        <f>'[1]ECONOMICO analitico'!M49</f>
        <v>0</v>
      </c>
      <c r="G14" s="37">
        <f t="shared" ref="G14:G16" si="2">E14-F14</f>
        <v>0</v>
      </c>
    </row>
    <row r="15" spans="1:9" ht="15" customHeight="1">
      <c r="A15" s="22"/>
      <c r="B15" s="32" t="s">
        <v>14</v>
      </c>
      <c r="C15" s="33" t="s">
        <v>28</v>
      </c>
      <c r="E15" s="49">
        <f>'[1]ECONOMICO analitico'!H50</f>
        <v>0</v>
      </c>
      <c r="F15" s="50">
        <f>'[1]ECONOMICO analitico'!M50</f>
        <v>0</v>
      </c>
      <c r="G15" s="37">
        <f t="shared" si="2"/>
        <v>0</v>
      </c>
    </row>
    <row r="16" spans="1:9" ht="15" customHeight="1">
      <c r="A16" s="22"/>
      <c r="B16" s="32" t="s">
        <v>16</v>
      </c>
      <c r="C16" s="33" t="s">
        <v>29</v>
      </c>
      <c r="E16" s="51">
        <f>'[1]ECONOMICO analitico'!H51</f>
        <v>0</v>
      </c>
      <c r="F16" s="51">
        <f>'[1]ECONOMICO analitico'!M51</f>
        <v>0</v>
      </c>
      <c r="G16" s="52">
        <f t="shared" si="2"/>
        <v>0</v>
      </c>
    </row>
    <row r="17" spans="1:7" ht="15" customHeight="1">
      <c r="A17" s="22"/>
      <c r="B17" s="16"/>
      <c r="C17" s="17"/>
      <c r="D17" s="42" t="s">
        <v>30</v>
      </c>
      <c r="E17" s="53">
        <f>SUM(E14:E16)</f>
        <v>0</v>
      </c>
      <c r="F17" s="54">
        <f t="shared" ref="F17" si="3">SUM(F14:F16)</f>
        <v>0</v>
      </c>
      <c r="G17" s="55">
        <f>SUM(G13:G16)</f>
        <v>0</v>
      </c>
    </row>
    <row r="18" spans="1:7" ht="15" customHeight="1">
      <c r="A18" s="22"/>
      <c r="B18" s="16"/>
      <c r="C18" s="56"/>
      <c r="D18" s="42"/>
      <c r="E18" s="53"/>
      <c r="F18" s="54"/>
      <c r="G18" s="55"/>
    </row>
    <row r="19" spans="1:7" s="31" customFormat="1" ht="15" customHeight="1">
      <c r="A19" s="24" t="s">
        <v>31</v>
      </c>
      <c r="B19" s="25" t="s">
        <v>32</v>
      </c>
      <c r="C19" s="26"/>
      <c r="D19" s="27"/>
      <c r="E19" s="35">
        <f>'[1]ECONOMICO analitico'!H53</f>
        <v>0</v>
      </c>
      <c r="F19" s="52">
        <f>'[1]ECONOMICO analitico'!M53</f>
        <v>0</v>
      </c>
      <c r="G19" s="57"/>
    </row>
    <row r="20" spans="1:7" ht="15" customHeight="1">
      <c r="A20" s="22"/>
      <c r="B20" s="58"/>
      <c r="C20" s="17"/>
      <c r="D20" s="42" t="s">
        <v>33</v>
      </c>
      <c r="E20" s="43">
        <f>SUM(E19)</f>
        <v>0</v>
      </c>
      <c r="F20" s="54">
        <f t="shared" ref="F20" si="4">SUM(F19)</f>
        <v>0</v>
      </c>
      <c r="G20" s="55">
        <f>SUM(G19)</f>
        <v>0</v>
      </c>
    </row>
    <row r="21" spans="1:7" s="31" customFormat="1" ht="15" customHeight="1">
      <c r="A21" s="24" t="s">
        <v>34</v>
      </c>
      <c r="B21" s="25" t="s">
        <v>35</v>
      </c>
      <c r="C21" s="26"/>
      <c r="D21" s="27"/>
      <c r="E21" s="35"/>
      <c r="F21" s="36"/>
      <c r="G21" s="48"/>
    </row>
    <row r="22" spans="1:7" ht="15" customHeight="1">
      <c r="A22" s="22"/>
      <c r="B22" s="32" t="s">
        <v>12</v>
      </c>
      <c r="C22" s="33" t="s">
        <v>36</v>
      </c>
      <c r="D22" s="42"/>
      <c r="E22" s="59">
        <f>'[1]ECONOMICO analitico'!H56</f>
        <v>280000</v>
      </c>
      <c r="F22" s="59">
        <f>'[1]ECONOMICO analitico'!M56</f>
        <v>560000</v>
      </c>
      <c r="G22" s="52">
        <f>E22-F22</f>
        <v>-280000</v>
      </c>
    </row>
    <row r="23" spans="1:7" ht="15" customHeight="1">
      <c r="A23" s="60"/>
      <c r="B23" s="32"/>
      <c r="C23" s="61"/>
      <c r="D23" s="42" t="s">
        <v>37</v>
      </c>
      <c r="E23" s="53">
        <f>SUM(E21:E22)</f>
        <v>280000</v>
      </c>
      <c r="F23" s="54">
        <f t="shared" ref="F23" si="5">SUM(F21:F22)</f>
        <v>560000</v>
      </c>
      <c r="G23" s="55">
        <f>SUM(G21:G22)</f>
        <v>-280000</v>
      </c>
    </row>
    <row r="24" spans="1:7" s="31" customFormat="1" ht="15" customHeight="1">
      <c r="A24" s="24" t="s">
        <v>38</v>
      </c>
      <c r="B24" s="25" t="s">
        <v>39</v>
      </c>
      <c r="C24" s="26"/>
      <c r="D24" s="27"/>
      <c r="E24" s="62"/>
      <c r="F24" s="63"/>
      <c r="G24" s="48"/>
    </row>
    <row r="25" spans="1:7" ht="15" customHeight="1">
      <c r="A25" s="22"/>
      <c r="B25" s="32" t="s">
        <v>12</v>
      </c>
      <c r="C25" s="33" t="s">
        <v>40</v>
      </c>
      <c r="E25" s="64">
        <f>'[1]ECONOMICO analitico'!H64</f>
        <v>68800</v>
      </c>
      <c r="F25" s="65">
        <f>'[1]ECONOMICO analitico'!M64</f>
        <v>68560</v>
      </c>
      <c r="G25" s="37">
        <f t="shared" ref="G25:G30" si="6">E25-F25</f>
        <v>240</v>
      </c>
    </row>
    <row r="26" spans="1:7" ht="15" customHeight="1">
      <c r="A26" s="22"/>
      <c r="B26" s="66" t="s">
        <v>14</v>
      </c>
      <c r="C26" s="33" t="s">
        <v>41</v>
      </c>
      <c r="E26" s="64">
        <f>'[1]ECONOMICO analitico'!H72</f>
        <v>876500</v>
      </c>
      <c r="F26" s="65">
        <f>'[1]ECONOMICO analitico'!M72</f>
        <v>866700</v>
      </c>
      <c r="G26" s="37">
        <f t="shared" si="6"/>
        <v>9800</v>
      </c>
    </row>
    <row r="27" spans="1:7" ht="15" customHeight="1">
      <c r="A27" s="22"/>
      <c r="B27" s="66" t="s">
        <v>16</v>
      </c>
      <c r="C27" s="33" t="s">
        <v>42</v>
      </c>
      <c r="D27" s="41"/>
      <c r="E27" s="64">
        <f>'[1]ECONOMICO analitico'!H94</f>
        <v>730000</v>
      </c>
      <c r="F27" s="65">
        <f>'[1]ECONOMICO analitico'!M94</f>
        <v>320000</v>
      </c>
      <c r="G27" s="37">
        <f t="shared" si="6"/>
        <v>410000</v>
      </c>
    </row>
    <row r="28" spans="1:7" ht="15" customHeight="1">
      <c r="A28" s="22"/>
      <c r="B28" s="66" t="s">
        <v>18</v>
      </c>
      <c r="C28" s="33" t="s">
        <v>43</v>
      </c>
      <c r="D28" s="41"/>
      <c r="E28" s="64">
        <f>'[1]ECONOMICO analitico'!H101+0.37</f>
        <v>6610079</v>
      </c>
      <c r="F28" s="65">
        <f>'[1]ECONOMICO analitico'!M101+0.37</f>
        <v>6772626</v>
      </c>
      <c r="G28" s="37">
        <f t="shared" si="6"/>
        <v>-162547</v>
      </c>
    </row>
    <row r="29" spans="1:7" ht="15" customHeight="1">
      <c r="A29" s="22"/>
      <c r="B29" s="66" t="s">
        <v>20</v>
      </c>
      <c r="C29" s="33" t="s">
        <v>44</v>
      </c>
      <c r="D29" s="41"/>
      <c r="E29" s="64">
        <f>'[1]ECONOMICO analitico'!H111+0.24</f>
        <v>14407</v>
      </c>
      <c r="F29" s="65">
        <f>'[1]ECONOMICO analitico'!M111</f>
        <v>8500</v>
      </c>
      <c r="G29" s="37">
        <f t="shared" si="6"/>
        <v>5907</v>
      </c>
    </row>
    <row r="30" spans="1:7" ht="15" customHeight="1">
      <c r="A30" s="22"/>
      <c r="B30" s="66" t="s">
        <v>45</v>
      </c>
      <c r="C30" s="33" t="s">
        <v>46</v>
      </c>
      <c r="D30" s="41"/>
      <c r="E30" s="59">
        <f>'[1]ECONOMICO analitico'!H117-0.49</f>
        <v>66834</v>
      </c>
      <c r="F30" s="59">
        <f>'[1]ECONOMICO analitico'!M117</f>
        <v>130000</v>
      </c>
      <c r="G30" s="52">
        <f t="shared" si="6"/>
        <v>-63166</v>
      </c>
    </row>
    <row r="31" spans="1:7" ht="15" customHeight="1">
      <c r="A31" s="22"/>
      <c r="B31" s="16"/>
      <c r="C31" s="17"/>
      <c r="D31" s="42" t="s">
        <v>47</v>
      </c>
      <c r="E31" s="67">
        <f>SUM(E24:E30)</f>
        <v>8366620</v>
      </c>
      <c r="F31" s="68">
        <f t="shared" ref="F31" si="7">SUM(F24:F30)</f>
        <v>8166386</v>
      </c>
      <c r="G31" s="69">
        <f>SUM(G24:G30)</f>
        <v>200234</v>
      </c>
    </row>
    <row r="32" spans="1:7" ht="15" customHeight="1">
      <c r="A32" s="22"/>
      <c r="B32" s="16"/>
      <c r="C32" s="70" t="s">
        <v>48</v>
      </c>
      <c r="D32" s="18"/>
      <c r="E32" s="53">
        <f>E12+E17+E20+E23+E31</f>
        <v>31197620</v>
      </c>
      <c r="F32" s="54">
        <f t="shared" ref="F32" si="8">F12+F17+F20+F23+F31</f>
        <v>30913886</v>
      </c>
      <c r="G32" s="55">
        <f>G12+G17+G20+G23+G31</f>
        <v>283734</v>
      </c>
    </row>
    <row r="33" spans="1:10" ht="15" customHeight="1">
      <c r="A33" s="22" t="s">
        <v>49</v>
      </c>
      <c r="B33" s="23" t="s">
        <v>50</v>
      </c>
      <c r="C33" s="17"/>
      <c r="D33" s="18"/>
      <c r="E33" s="71"/>
      <c r="F33" s="72"/>
      <c r="G33" s="73"/>
    </row>
    <row r="34" spans="1:10" s="31" customFormat="1" ht="15" customHeight="1">
      <c r="A34" s="24" t="s">
        <v>51</v>
      </c>
      <c r="B34" s="25" t="s">
        <v>52</v>
      </c>
      <c r="C34" s="26"/>
      <c r="D34" s="27"/>
      <c r="E34" s="62"/>
      <c r="F34" s="63"/>
      <c r="G34" s="48"/>
    </row>
    <row r="35" spans="1:10" ht="15" customHeight="1">
      <c r="A35" s="22"/>
      <c r="B35" s="32" t="s">
        <v>12</v>
      </c>
      <c r="C35" s="33" t="s">
        <v>53</v>
      </c>
      <c r="D35" s="41"/>
      <c r="E35" s="64">
        <f>'[1]ECONOMICO analitico'!H128</f>
        <v>54000</v>
      </c>
      <c r="F35" s="65">
        <f>'[1]ECONOMICO analitico'!M128</f>
        <v>68000</v>
      </c>
      <c r="G35" s="37">
        <f>E35-F35</f>
        <v>-14000</v>
      </c>
    </row>
    <row r="36" spans="1:10" ht="15" customHeight="1">
      <c r="A36" s="22"/>
      <c r="B36" s="16"/>
      <c r="C36" s="17"/>
      <c r="D36" s="42" t="s">
        <v>54</v>
      </c>
      <c r="E36" s="43">
        <f>SUM(E34:E35)</f>
        <v>54000</v>
      </c>
      <c r="F36" s="44">
        <f t="shared" ref="F36" si="9">SUM(F34:F35)</f>
        <v>68000</v>
      </c>
      <c r="G36" s="45">
        <f>SUM(G34:G35)</f>
        <v>-14000</v>
      </c>
    </row>
    <row r="37" spans="1:10" s="31" customFormat="1" ht="15" customHeight="1">
      <c r="A37" s="24" t="s">
        <v>55</v>
      </c>
      <c r="B37" s="25" t="s">
        <v>56</v>
      </c>
      <c r="C37" s="26"/>
      <c r="D37" s="27"/>
      <c r="E37" s="62"/>
      <c r="F37" s="63"/>
      <c r="G37" s="48"/>
    </row>
    <row r="38" spans="1:10" ht="15" customHeight="1">
      <c r="A38" s="22"/>
      <c r="B38" s="32" t="s">
        <v>12</v>
      </c>
      <c r="C38" s="33" t="s">
        <v>57</v>
      </c>
      <c r="D38" s="41"/>
      <c r="E38" s="74">
        <f>'[1]ECONOMICO analitico'!H139</f>
        <v>1018050</v>
      </c>
      <c r="F38" s="75">
        <f>'[1]ECONOMICO analitico'!M139</f>
        <v>1142600</v>
      </c>
      <c r="G38" s="37">
        <f t="shared" ref="G38:G44" si="10">E38-F38</f>
        <v>-124550</v>
      </c>
    </row>
    <row r="39" spans="1:10" ht="15" customHeight="1">
      <c r="A39" s="22"/>
      <c r="B39" s="32" t="s">
        <v>58</v>
      </c>
      <c r="C39" s="33" t="s">
        <v>59</v>
      </c>
      <c r="D39" s="41"/>
      <c r="E39" s="74">
        <f>'[1]ECONOMICO analitico'!H170</f>
        <v>1275100</v>
      </c>
      <c r="F39" s="75">
        <f>'[1]ECONOMICO analitico'!M170</f>
        <v>1290000</v>
      </c>
      <c r="G39" s="37">
        <f t="shared" si="10"/>
        <v>-14900</v>
      </c>
    </row>
    <row r="40" spans="1:10" ht="15" customHeight="1">
      <c r="A40" s="22"/>
      <c r="B40" s="32" t="s">
        <v>60</v>
      </c>
      <c r="C40" s="33" t="s">
        <v>61</v>
      </c>
      <c r="D40" s="41"/>
      <c r="E40" s="74">
        <f>'[1]ECONOMICO analitico'!H193+0.14</f>
        <v>8123096.9999999991</v>
      </c>
      <c r="F40" s="75">
        <f>'[1]ECONOMICO analitico'!M193+0.37</f>
        <v>6690893</v>
      </c>
      <c r="G40" s="37">
        <f t="shared" si="10"/>
        <v>1432203.9999999991</v>
      </c>
    </row>
    <row r="41" spans="1:10" ht="15" customHeight="1">
      <c r="A41" s="22"/>
      <c r="B41" s="32" t="s">
        <v>18</v>
      </c>
      <c r="C41" s="33" t="s">
        <v>62</v>
      </c>
      <c r="D41" s="41"/>
      <c r="E41" s="74">
        <f>'[1]ECONOMICO analitico'!H247</f>
        <v>470700</v>
      </c>
      <c r="F41" s="75">
        <f>'[1]ECONOMICO analitico'!M247</f>
        <v>526000</v>
      </c>
      <c r="G41" s="37">
        <f t="shared" si="10"/>
        <v>-55300</v>
      </c>
    </row>
    <row r="42" spans="1:10" ht="15" customHeight="1">
      <c r="A42" s="22"/>
      <c r="B42" s="32" t="s">
        <v>20</v>
      </c>
      <c r="C42" s="33" t="s">
        <v>63</v>
      </c>
      <c r="D42" s="41"/>
      <c r="E42" s="74">
        <f>'[1]ECONOMICO analitico'!H267</f>
        <v>290900</v>
      </c>
      <c r="F42" s="75">
        <f>'[1]ECONOMICO analitico'!M267</f>
        <v>279461</v>
      </c>
      <c r="G42" s="37">
        <f t="shared" si="10"/>
        <v>11439</v>
      </c>
    </row>
    <row r="43" spans="1:10" ht="15" customHeight="1">
      <c r="A43" s="22"/>
      <c r="B43" s="32" t="s">
        <v>22</v>
      </c>
      <c r="C43" s="33" t="s">
        <v>64</v>
      </c>
      <c r="D43" s="41"/>
      <c r="E43" s="74">
        <f>'[1]ECONOMICO analitico'!H277</f>
        <v>49300</v>
      </c>
      <c r="F43" s="75">
        <f>'[1]ECONOMICO analitico'!M277</f>
        <v>45350</v>
      </c>
      <c r="G43" s="37">
        <f t="shared" si="10"/>
        <v>3950</v>
      </c>
    </row>
    <row r="44" spans="1:10" ht="15" customHeight="1">
      <c r="A44" s="22"/>
      <c r="B44" s="32" t="s">
        <v>65</v>
      </c>
      <c r="C44" s="33" t="s">
        <v>66</v>
      </c>
      <c r="D44" s="41"/>
      <c r="E44" s="76">
        <f>'[1]ECONOMICO analitico'!H287</f>
        <v>233650</v>
      </c>
      <c r="F44" s="76">
        <f>'[1]ECONOMICO analitico'!M287</f>
        <v>900500</v>
      </c>
      <c r="G44" s="52">
        <f t="shared" si="10"/>
        <v>-666850</v>
      </c>
    </row>
    <row r="45" spans="1:10" ht="15" customHeight="1">
      <c r="A45" s="22"/>
      <c r="B45" s="16"/>
      <c r="C45" s="17"/>
      <c r="D45" s="42" t="s">
        <v>67</v>
      </c>
      <c r="E45" s="67">
        <f>SUM(E37:E44)</f>
        <v>11460797</v>
      </c>
      <c r="F45" s="68">
        <f t="shared" ref="F45" si="11">SUM(F37:F44)</f>
        <v>10874804</v>
      </c>
      <c r="G45" s="69">
        <f>SUM(G37:G44)</f>
        <v>585992.99999999907</v>
      </c>
      <c r="I45" s="38"/>
      <c r="J45" s="38"/>
    </row>
    <row r="46" spans="1:10" s="31" customFormat="1" ht="15" customHeight="1">
      <c r="A46" s="24" t="s">
        <v>68</v>
      </c>
      <c r="B46" s="25" t="s">
        <v>69</v>
      </c>
      <c r="C46" s="26"/>
      <c r="D46" s="27"/>
      <c r="E46" s="62"/>
      <c r="F46" s="63"/>
      <c r="G46" s="48"/>
      <c r="J46" s="77"/>
    </row>
    <row r="47" spans="1:10" ht="15" customHeight="1">
      <c r="A47" s="22"/>
      <c r="B47" s="32" t="s">
        <v>12</v>
      </c>
      <c r="C47" s="33" t="s">
        <v>70</v>
      </c>
      <c r="D47" s="41"/>
      <c r="E47" s="59">
        <f>'[1]ECONOMICO analitico'!H308</f>
        <v>27000</v>
      </c>
      <c r="F47" s="65">
        <f>'[1]ECONOMICO analitico'!M308</f>
        <v>44000</v>
      </c>
      <c r="G47" s="37">
        <f>E47-F47</f>
        <v>-17000</v>
      </c>
    </row>
    <row r="48" spans="1:10" ht="15" customHeight="1">
      <c r="A48" s="22"/>
      <c r="B48" s="16"/>
      <c r="C48" s="17"/>
      <c r="D48" s="42" t="s">
        <v>71</v>
      </c>
      <c r="E48" s="43">
        <f>SUM(E47)</f>
        <v>27000</v>
      </c>
      <c r="F48" s="43">
        <f t="shared" ref="F48:G48" si="12">SUM(F47)</f>
        <v>44000</v>
      </c>
      <c r="G48" s="43">
        <f t="shared" si="12"/>
        <v>-17000</v>
      </c>
    </row>
    <row r="49" spans="1:10" s="31" customFormat="1" ht="15" customHeight="1">
      <c r="A49" s="24" t="s">
        <v>72</v>
      </c>
      <c r="B49" s="25" t="s">
        <v>73</v>
      </c>
      <c r="C49" s="46"/>
      <c r="D49" s="47"/>
      <c r="E49" s="62"/>
      <c r="F49" s="63"/>
      <c r="G49" s="48"/>
    </row>
    <row r="50" spans="1:10" ht="15" customHeight="1">
      <c r="A50" s="22"/>
      <c r="B50" s="32" t="s">
        <v>12</v>
      </c>
      <c r="C50" s="33" t="s">
        <v>74</v>
      </c>
      <c r="D50" s="78"/>
      <c r="E50" s="74">
        <f>'[1]ECONOMICO analitico'!H314</f>
        <v>6649000</v>
      </c>
      <c r="F50" s="75">
        <f>'[1]ECONOMICO analitico'!M314</f>
        <v>6389500</v>
      </c>
      <c r="G50" s="37">
        <f t="shared" ref="G50:G54" si="13">E50-F50</f>
        <v>259500</v>
      </c>
      <c r="J50" s="79"/>
    </row>
    <row r="51" spans="1:10" ht="15" customHeight="1">
      <c r="A51" s="22"/>
      <c r="B51" s="32" t="s">
        <v>14</v>
      </c>
      <c r="C51" s="33" t="s">
        <v>75</v>
      </c>
      <c r="D51" s="78"/>
      <c r="E51" s="74">
        <f>'[1]ECONOMICO analitico'!H321</f>
        <v>1859800</v>
      </c>
      <c r="F51" s="75">
        <f>'[1]ECONOMICO analitico'!M321</f>
        <v>1778000</v>
      </c>
      <c r="G51" s="37">
        <f t="shared" si="13"/>
        <v>81800</v>
      </c>
    </row>
    <row r="52" spans="1:10" ht="15" customHeight="1">
      <c r="A52" s="22"/>
      <c r="B52" s="32" t="s">
        <v>16</v>
      </c>
      <c r="C52" s="33" t="s">
        <v>76</v>
      </c>
      <c r="D52" s="78"/>
      <c r="E52" s="74">
        <f>'[1]ECONOMICO analitico'!H332</f>
        <v>520000</v>
      </c>
      <c r="F52" s="75">
        <f>'[1]ECONOMICO analitico'!M332</f>
        <v>500000</v>
      </c>
      <c r="G52" s="37">
        <f t="shared" si="13"/>
        <v>20000</v>
      </c>
    </row>
    <row r="53" spans="1:10" ht="15" customHeight="1">
      <c r="A53" s="22"/>
      <c r="B53" s="32" t="s">
        <v>18</v>
      </c>
      <c r="C53" s="33" t="s">
        <v>77</v>
      </c>
      <c r="D53" s="78"/>
      <c r="E53" s="74">
        <f>'[1]ECONOMICO analitico'!H335</f>
        <v>0</v>
      </c>
      <c r="F53" s="75">
        <f>'[1]ECONOMICO analitico'!M335</f>
        <v>0</v>
      </c>
      <c r="G53" s="37">
        <f t="shared" si="13"/>
        <v>0</v>
      </c>
    </row>
    <row r="54" spans="1:10" ht="15" customHeight="1">
      <c r="A54" s="22"/>
      <c r="B54" s="32" t="s">
        <v>20</v>
      </c>
      <c r="C54" s="33" t="s">
        <v>78</v>
      </c>
      <c r="D54" s="78"/>
      <c r="E54" s="76">
        <f>'[1]ECONOMICO analitico'!H336</f>
        <v>27000</v>
      </c>
      <c r="F54" s="76">
        <f>'[1]ECONOMICO analitico'!M336</f>
        <v>15000</v>
      </c>
      <c r="G54" s="52">
        <f t="shared" si="13"/>
        <v>12000</v>
      </c>
    </row>
    <row r="55" spans="1:10" ht="15" customHeight="1">
      <c r="A55" s="60"/>
      <c r="B55" s="32"/>
      <c r="C55" s="61"/>
      <c r="D55" s="42" t="s">
        <v>79</v>
      </c>
      <c r="E55" s="80">
        <f>SUM(E49:E54)</f>
        <v>9055800</v>
      </c>
      <c r="F55" s="81">
        <f t="shared" ref="F55" si="14">SUM(F49:F54)</f>
        <v>8682500</v>
      </c>
      <c r="G55" s="82">
        <f>SUM(G49:G54)</f>
        <v>373300</v>
      </c>
    </row>
    <row r="56" spans="1:10" s="31" customFormat="1" ht="15" customHeight="1">
      <c r="A56" s="24" t="s">
        <v>80</v>
      </c>
      <c r="B56" s="25" t="s">
        <v>81</v>
      </c>
      <c r="C56" s="26"/>
      <c r="D56" s="27"/>
      <c r="E56" s="83"/>
      <c r="F56" s="84"/>
      <c r="G56" s="85"/>
    </row>
    <row r="57" spans="1:10" ht="15" customHeight="1">
      <c r="A57" s="22"/>
      <c r="B57" s="32" t="s">
        <v>12</v>
      </c>
      <c r="C57" s="33" t="s">
        <v>82</v>
      </c>
      <c r="D57" s="78"/>
      <c r="E57" s="74">
        <f>'[1]ECONOMICO analitico'!H341</f>
        <v>15000</v>
      </c>
      <c r="F57" s="75">
        <f>'[1]ECONOMICO analitico'!M341</f>
        <v>15000</v>
      </c>
      <c r="G57" s="37">
        <f t="shared" ref="G57:G60" si="15">E57-F57</f>
        <v>0</v>
      </c>
    </row>
    <row r="58" spans="1:10" ht="15" customHeight="1">
      <c r="A58" s="22"/>
      <c r="B58" s="32" t="s">
        <v>14</v>
      </c>
      <c r="C58" s="33" t="s">
        <v>83</v>
      </c>
      <c r="D58" s="78"/>
      <c r="E58" s="74">
        <f>'[1]ECONOMICO analitico'!H345</f>
        <v>5721300</v>
      </c>
      <c r="F58" s="75">
        <f>'[1]ECONOMICO analitico'!M345</f>
        <v>5721300</v>
      </c>
      <c r="G58" s="37">
        <f t="shared" si="15"/>
        <v>0</v>
      </c>
    </row>
    <row r="59" spans="1:10" ht="15" customHeight="1">
      <c r="A59" s="22"/>
      <c r="B59" s="32" t="s">
        <v>16</v>
      </c>
      <c r="C59" s="33" t="s">
        <v>84</v>
      </c>
      <c r="D59" s="78"/>
      <c r="E59" s="74">
        <f>'[1]ECONOMICO analitico'!H360</f>
        <v>0</v>
      </c>
      <c r="F59" s="75">
        <f>'[1]ECONOMICO analitico'!M360</f>
        <v>0</v>
      </c>
      <c r="G59" s="37">
        <f t="shared" si="15"/>
        <v>0</v>
      </c>
    </row>
    <row r="60" spans="1:10" ht="15" customHeight="1">
      <c r="A60" s="22"/>
      <c r="B60" s="32" t="s">
        <v>18</v>
      </c>
      <c r="C60" s="86" t="s">
        <v>85</v>
      </c>
      <c r="D60" s="87"/>
      <c r="E60" s="76">
        <f>'[1]ECONOMICO analitico'!H361</f>
        <v>560000</v>
      </c>
      <c r="F60" s="76">
        <f>'[1]ECONOMICO analitico'!M361</f>
        <v>1060000</v>
      </c>
      <c r="G60" s="52">
        <f t="shared" si="15"/>
        <v>-500000</v>
      </c>
    </row>
    <row r="61" spans="1:10" ht="15" customHeight="1">
      <c r="A61" s="22"/>
      <c r="B61" s="16"/>
      <c r="C61" s="17"/>
      <c r="D61" s="42" t="s">
        <v>86</v>
      </c>
      <c r="E61" s="80">
        <f>SUM(E56:E60)</f>
        <v>6296300</v>
      </c>
      <c r="F61" s="81">
        <f t="shared" ref="F61" si="16">SUM(F56:F60)</f>
        <v>6796300</v>
      </c>
      <c r="G61" s="82">
        <f>SUM(G56:G60)</f>
        <v>-500000</v>
      </c>
    </row>
    <row r="62" spans="1:10" s="31" customFormat="1" ht="15" customHeight="1">
      <c r="A62" s="24" t="s">
        <v>87</v>
      </c>
      <c r="B62" s="25" t="s">
        <v>88</v>
      </c>
      <c r="C62" s="46"/>
      <c r="D62" s="47"/>
      <c r="E62" s="83"/>
      <c r="F62" s="84"/>
      <c r="G62" s="85"/>
    </row>
    <row r="63" spans="1:10" ht="15" customHeight="1">
      <c r="A63" s="22"/>
      <c r="B63" s="32" t="s">
        <v>12</v>
      </c>
      <c r="C63" s="33" t="s">
        <v>89</v>
      </c>
      <c r="D63" s="78"/>
      <c r="E63" s="76">
        <f>'[1]ECONOMICO analitico'!H367</f>
        <v>0</v>
      </c>
      <c r="F63" s="76">
        <f>'[1]ECONOMICO analitico'!M367</f>
        <v>0</v>
      </c>
      <c r="G63" s="52">
        <f>E63-F63</f>
        <v>0</v>
      </c>
    </row>
    <row r="64" spans="1:10" ht="15" customHeight="1">
      <c r="A64" s="22"/>
      <c r="B64" s="16"/>
      <c r="C64" s="17"/>
      <c r="D64" s="42" t="s">
        <v>90</v>
      </c>
      <c r="E64" s="80">
        <f>SUM(E62:E63)</f>
        <v>0</v>
      </c>
      <c r="F64" s="81">
        <f t="shared" ref="F64" si="17">SUM(F62:F63)</f>
        <v>0</v>
      </c>
      <c r="G64" s="82">
        <f>SUM(G62:G63)</f>
        <v>0</v>
      </c>
    </row>
    <row r="65" spans="1:10" s="31" customFormat="1" ht="15" customHeight="1">
      <c r="A65" s="24" t="s">
        <v>91</v>
      </c>
      <c r="B65" s="25" t="s">
        <v>92</v>
      </c>
      <c r="C65" s="26"/>
      <c r="D65" s="27"/>
      <c r="E65" s="83"/>
      <c r="F65" s="84"/>
      <c r="G65" s="85"/>
    </row>
    <row r="66" spans="1:10" ht="15" customHeight="1">
      <c r="A66" s="22"/>
      <c r="B66" s="32" t="s">
        <v>12</v>
      </c>
      <c r="C66" s="33" t="s">
        <v>92</v>
      </c>
      <c r="E66" s="76">
        <f>'[1]ECONOMICO analitico'!H373</f>
        <v>0</v>
      </c>
      <c r="F66" s="76">
        <f>'[1]ECONOMICO analitico'!M373</f>
        <v>0</v>
      </c>
      <c r="G66" s="52">
        <f>E66-F66</f>
        <v>0</v>
      </c>
    </row>
    <row r="67" spans="1:10" ht="15" customHeight="1">
      <c r="A67" s="22"/>
      <c r="B67" s="16"/>
      <c r="C67" s="17"/>
      <c r="D67" s="42" t="s">
        <v>93</v>
      </c>
      <c r="E67" s="80">
        <f>SUM(E65:E66)</f>
        <v>0</v>
      </c>
      <c r="F67" s="81">
        <f t="shared" ref="F67" si="18">SUM(F65:F66)</f>
        <v>0</v>
      </c>
      <c r="G67" s="82">
        <f>SUM(G65:G66)</f>
        <v>0</v>
      </c>
    </row>
    <row r="68" spans="1:10" s="31" customFormat="1" ht="15" customHeight="1">
      <c r="A68" s="24" t="s">
        <v>94</v>
      </c>
      <c r="B68" s="25" t="s">
        <v>95</v>
      </c>
      <c r="C68" s="46"/>
      <c r="D68" s="88"/>
      <c r="E68" s="83"/>
      <c r="F68" s="84"/>
      <c r="G68" s="85"/>
    </row>
    <row r="69" spans="1:10" ht="15" customHeight="1">
      <c r="A69" s="22"/>
      <c r="B69" s="32" t="s">
        <v>12</v>
      </c>
      <c r="C69" s="33" t="s">
        <v>95</v>
      </c>
      <c r="D69" s="41"/>
      <c r="E69" s="76">
        <f>'[1]ECONOMICO analitico'!H378</f>
        <v>290000</v>
      </c>
      <c r="F69" s="76">
        <f>'[1]ECONOMICO analitico'!M378</f>
        <v>290000</v>
      </c>
      <c r="G69" s="52">
        <f>E69-F69</f>
        <v>0</v>
      </c>
    </row>
    <row r="70" spans="1:10" ht="15" customHeight="1">
      <c r="A70" s="22"/>
      <c r="B70" s="16"/>
      <c r="C70" s="17"/>
      <c r="D70" s="42" t="s">
        <v>96</v>
      </c>
      <c r="E70" s="53">
        <f>SUM(E68:E69)</f>
        <v>290000</v>
      </c>
      <c r="F70" s="54">
        <f t="shared" ref="F70" si="19">SUM(F68:F69)</f>
        <v>290000</v>
      </c>
      <c r="G70" s="55">
        <f>SUM(G68:G69)</f>
        <v>0</v>
      </c>
    </row>
    <row r="71" spans="1:10" s="31" customFormat="1" ht="15" customHeight="1">
      <c r="A71" s="24" t="s">
        <v>97</v>
      </c>
      <c r="B71" s="25" t="s">
        <v>98</v>
      </c>
      <c r="C71" s="26"/>
      <c r="D71" s="27"/>
      <c r="E71" s="62"/>
      <c r="F71" s="63"/>
      <c r="G71" s="48"/>
    </row>
    <row r="72" spans="1:10" ht="15" customHeight="1">
      <c r="A72" s="22"/>
      <c r="B72" s="32" t="s">
        <v>12</v>
      </c>
      <c r="C72" s="33" t="s">
        <v>99</v>
      </c>
      <c r="D72" s="41"/>
      <c r="E72" s="74">
        <f>'[1]ECONOMICO analitico'!H386</f>
        <v>745000</v>
      </c>
      <c r="F72" s="75">
        <f>'[1]ECONOMICO analitico'!M386</f>
        <v>745000</v>
      </c>
      <c r="G72" s="37">
        <f t="shared" ref="G72:G78" si="20">E72-F72</f>
        <v>0</v>
      </c>
    </row>
    <row r="73" spans="1:10" ht="15" customHeight="1">
      <c r="A73" s="22"/>
      <c r="B73" s="32" t="s">
        <v>14</v>
      </c>
      <c r="C73" s="33" t="s">
        <v>100</v>
      </c>
      <c r="D73" s="41"/>
      <c r="E73" s="74">
        <f>'[1]ECONOMICO analitico'!H389</f>
        <v>1950500</v>
      </c>
      <c r="F73" s="75">
        <f>'[1]ECONOMICO analitico'!M389</f>
        <v>2007000</v>
      </c>
      <c r="G73" s="37">
        <f t="shared" si="20"/>
        <v>-56500</v>
      </c>
    </row>
    <row r="74" spans="1:10" ht="15" customHeight="1">
      <c r="A74" s="22"/>
      <c r="B74" s="32" t="s">
        <v>16</v>
      </c>
      <c r="C74" s="33" t="s">
        <v>101</v>
      </c>
      <c r="D74" s="78"/>
      <c r="E74" s="74">
        <f>'[1]ECONOMICO analitico'!H413</f>
        <v>15300</v>
      </c>
      <c r="F74" s="75">
        <f>'[1]ECONOMICO analitico'!M413</f>
        <v>15000</v>
      </c>
      <c r="G74" s="37">
        <f t="shared" si="20"/>
        <v>300</v>
      </c>
    </row>
    <row r="75" spans="1:10" ht="15" customHeight="1">
      <c r="A75" s="22"/>
      <c r="B75" s="32" t="s">
        <v>18</v>
      </c>
      <c r="C75" s="33" t="s">
        <v>102</v>
      </c>
      <c r="D75" s="78"/>
      <c r="E75" s="76">
        <f>'[1]ECONOMICO analitico'!H416</f>
        <v>0</v>
      </c>
      <c r="F75" s="76">
        <f>'[1]ECONOMICO analitico'!M416</f>
        <v>100000</v>
      </c>
      <c r="G75" s="52">
        <f t="shared" si="20"/>
        <v>-100000</v>
      </c>
    </row>
    <row r="76" spans="1:10" ht="15" customHeight="1">
      <c r="A76" s="22"/>
      <c r="B76" s="16"/>
      <c r="C76" s="16"/>
      <c r="D76" s="42" t="s">
        <v>103</v>
      </c>
      <c r="E76" s="67">
        <f>SUM(E71:E75)</f>
        <v>2710800</v>
      </c>
      <c r="F76" s="68">
        <f t="shared" ref="F76" si="21">SUM(F71:F75)</f>
        <v>2867000</v>
      </c>
      <c r="G76" s="69">
        <f>SUM(G71:G75)</f>
        <v>-156200</v>
      </c>
      <c r="I76" s="38"/>
      <c r="J76" s="38"/>
    </row>
    <row r="77" spans="1:10" ht="15" customHeight="1">
      <c r="A77" s="15"/>
      <c r="B77" s="16"/>
      <c r="C77" s="23" t="s">
        <v>104</v>
      </c>
      <c r="D77" s="18"/>
      <c r="E77" s="67">
        <f>E36+E45+E48+E55+E61+E64+E67+E70+E76</f>
        <v>29894697</v>
      </c>
      <c r="F77" s="67">
        <f t="shared" ref="F77" si="22">F36+F45+F48+F55+F61+F64+F67+F70+F76</f>
        <v>29622604</v>
      </c>
      <c r="G77" s="67">
        <f t="shared" si="20"/>
        <v>272093</v>
      </c>
      <c r="J77" s="38"/>
    </row>
    <row r="78" spans="1:10" ht="15" customHeight="1">
      <c r="A78" s="15"/>
      <c r="B78" s="58"/>
      <c r="C78" s="23" t="s">
        <v>105</v>
      </c>
      <c r="D78" s="18"/>
      <c r="E78" s="89">
        <f>E32-E77</f>
        <v>1302923</v>
      </c>
      <c r="F78" s="90">
        <f t="shared" ref="F78" si="23">F32-F77</f>
        <v>1291282</v>
      </c>
      <c r="G78" s="91">
        <f t="shared" si="20"/>
        <v>11641</v>
      </c>
    </row>
    <row r="79" spans="1:10" ht="15" customHeight="1">
      <c r="A79" s="22" t="s">
        <v>106</v>
      </c>
      <c r="B79" s="23" t="s">
        <v>107</v>
      </c>
      <c r="C79" s="16"/>
      <c r="D79" s="18"/>
      <c r="E79" s="71"/>
      <c r="F79" s="72"/>
      <c r="G79" s="73"/>
    </row>
    <row r="80" spans="1:10" s="31" customFormat="1" ht="15" customHeight="1">
      <c r="A80" s="24" t="s">
        <v>108</v>
      </c>
      <c r="B80" s="25" t="s">
        <v>109</v>
      </c>
      <c r="C80" s="92"/>
      <c r="D80" s="27"/>
      <c r="E80" s="93"/>
      <c r="F80" s="94"/>
      <c r="G80" s="95"/>
    </row>
    <row r="81" spans="1:7" ht="15" customHeight="1">
      <c r="A81" s="22"/>
      <c r="B81" s="32" t="s">
        <v>12</v>
      </c>
      <c r="C81" s="96" t="s">
        <v>110</v>
      </c>
      <c r="E81" s="35">
        <f>'[1]ECONOMICO analitico'!H431</f>
        <v>0</v>
      </c>
      <c r="F81" s="36">
        <f>'[1]ECONOMICO analitico'!M431</f>
        <v>0</v>
      </c>
      <c r="G81" s="37">
        <f t="shared" ref="G81:G84" si="24">E81-F81</f>
        <v>0</v>
      </c>
    </row>
    <row r="82" spans="1:7" ht="15" customHeight="1">
      <c r="A82" s="22"/>
      <c r="B82" s="32" t="s">
        <v>14</v>
      </c>
      <c r="C82" s="96" t="s">
        <v>111</v>
      </c>
      <c r="E82" s="35">
        <f>'[1]ECONOMICO analitico'!H432</f>
        <v>0</v>
      </c>
      <c r="F82" s="36">
        <f>'[1]ECONOMICO analitico'!M432</f>
        <v>0</v>
      </c>
      <c r="G82" s="37">
        <f t="shared" si="24"/>
        <v>0</v>
      </c>
    </row>
    <row r="83" spans="1:7" ht="15" customHeight="1">
      <c r="A83" s="22"/>
      <c r="B83" s="32" t="s">
        <v>16</v>
      </c>
      <c r="C83" s="96" t="s">
        <v>112</v>
      </c>
      <c r="E83" s="35">
        <f>'[1]ECONOMICO analitico'!H433</f>
        <v>0</v>
      </c>
      <c r="F83" s="36">
        <f>'[1]ECONOMICO analitico'!M433</f>
        <v>0</v>
      </c>
      <c r="G83" s="37">
        <f t="shared" si="24"/>
        <v>0</v>
      </c>
    </row>
    <row r="84" spans="1:7" ht="15" customHeight="1">
      <c r="A84" s="22"/>
      <c r="B84" s="32" t="s">
        <v>18</v>
      </c>
      <c r="C84" s="96" t="s">
        <v>113</v>
      </c>
      <c r="D84" s="78"/>
      <c r="E84" s="52">
        <f>'[1]ECONOMICO analitico'!H434</f>
        <v>0</v>
      </c>
      <c r="F84" s="52">
        <f>'[1]ECONOMICO analitico'!M434</f>
        <v>0</v>
      </c>
      <c r="G84" s="52">
        <f t="shared" si="24"/>
        <v>0</v>
      </c>
    </row>
    <row r="85" spans="1:7" ht="15" customHeight="1">
      <c r="A85" s="22"/>
      <c r="B85" s="16"/>
      <c r="C85" s="16"/>
      <c r="D85" s="42" t="s">
        <v>114</v>
      </c>
      <c r="E85" s="89">
        <f>SUM(E80:E84)</f>
        <v>0</v>
      </c>
      <c r="F85" s="90">
        <f t="shared" ref="F85" si="25">SUM(F80:F84)</f>
        <v>0</v>
      </c>
      <c r="G85" s="91">
        <f>SUM(G80:G84)</f>
        <v>0</v>
      </c>
    </row>
    <row r="86" spans="1:7" s="31" customFormat="1" ht="15" customHeight="1">
      <c r="A86" s="24" t="s">
        <v>115</v>
      </c>
      <c r="B86" s="25" t="s">
        <v>116</v>
      </c>
      <c r="C86" s="92"/>
      <c r="D86" s="27"/>
      <c r="E86" s="62"/>
      <c r="F86" s="63"/>
      <c r="G86" s="48"/>
    </row>
    <row r="87" spans="1:7" ht="15" customHeight="1">
      <c r="A87" s="22"/>
      <c r="B87" s="32" t="s">
        <v>12</v>
      </c>
      <c r="C87" s="96" t="s">
        <v>117</v>
      </c>
      <c r="D87" s="39"/>
      <c r="E87" s="35">
        <f>'[1]ECONOMICO analitico'!H439</f>
        <v>30000</v>
      </c>
      <c r="F87" s="36">
        <f>'[1]ECONOMICO analitico'!M439</f>
        <v>32650</v>
      </c>
      <c r="G87" s="37">
        <f t="shared" ref="G87:G90" si="26">E87-F87</f>
        <v>-2650</v>
      </c>
    </row>
    <row r="88" spans="1:7" ht="15" customHeight="1">
      <c r="A88" s="22"/>
      <c r="B88" s="32" t="s">
        <v>14</v>
      </c>
      <c r="C88" s="96" t="s">
        <v>118</v>
      </c>
      <c r="D88" s="39"/>
      <c r="E88" s="35">
        <f>'[1]ECONOMICO analitico'!H446</f>
        <v>69000</v>
      </c>
      <c r="F88" s="36">
        <f>'[1]ECONOMICO analitico'!M446</f>
        <v>76800</v>
      </c>
      <c r="G88" s="37">
        <f t="shared" si="26"/>
        <v>-7800</v>
      </c>
    </row>
    <row r="89" spans="1:7" ht="15" customHeight="1">
      <c r="A89" s="22"/>
      <c r="B89" s="32" t="s">
        <v>16</v>
      </c>
      <c r="C89" s="86" t="s">
        <v>119</v>
      </c>
      <c r="D89" s="97"/>
      <c r="E89" s="35">
        <f>'[1]ECONOMICO analitico'!H452</f>
        <v>0</v>
      </c>
      <c r="F89" s="36">
        <f>'[1]ECONOMICO analitico'!M452</f>
        <v>0</v>
      </c>
      <c r="G89" s="37">
        <f t="shared" si="26"/>
        <v>0</v>
      </c>
    </row>
    <row r="90" spans="1:7" ht="15" customHeight="1">
      <c r="A90" s="22"/>
      <c r="B90" s="32" t="s">
        <v>18</v>
      </c>
      <c r="C90" s="96" t="s">
        <v>120</v>
      </c>
      <c r="D90" s="39"/>
      <c r="E90" s="59">
        <f>'[1]ECONOMICO analitico'!H456</f>
        <v>103500</v>
      </c>
      <c r="F90" s="59">
        <f>'[1]ECONOMICO analitico'!M456</f>
        <v>100510</v>
      </c>
      <c r="G90" s="52">
        <f t="shared" si="26"/>
        <v>2990</v>
      </c>
    </row>
    <row r="91" spans="1:7" ht="15" customHeight="1">
      <c r="A91" s="22"/>
      <c r="B91" s="16"/>
      <c r="C91" s="16"/>
      <c r="D91" s="42" t="s">
        <v>121</v>
      </c>
      <c r="E91" s="89">
        <f>SUM(E87:E90)</f>
        <v>202500</v>
      </c>
      <c r="F91" s="90">
        <f t="shared" ref="F91" si="27">SUM(F87:F90)</f>
        <v>209960</v>
      </c>
      <c r="G91" s="91">
        <f>SUM(G87:G90)</f>
        <v>-7460</v>
      </c>
    </row>
    <row r="92" spans="1:7" s="31" customFormat="1" ht="15" customHeight="1">
      <c r="A92" s="24" t="s">
        <v>122</v>
      </c>
      <c r="B92" s="25" t="s">
        <v>123</v>
      </c>
      <c r="C92" s="25"/>
      <c r="D92" s="47"/>
      <c r="E92" s="62"/>
      <c r="F92" s="63"/>
      <c r="G92" s="48"/>
    </row>
    <row r="93" spans="1:7" ht="15" customHeight="1">
      <c r="A93" s="22"/>
      <c r="B93" s="32" t="s">
        <v>12</v>
      </c>
      <c r="C93" s="96" t="s">
        <v>124</v>
      </c>
      <c r="D93" s="39"/>
      <c r="E93" s="35">
        <f>'[1]ECONOMICO analitico'!H469</f>
        <v>0</v>
      </c>
      <c r="F93" s="36">
        <f>'[1]ECONOMICO analitico'!M469</f>
        <v>0</v>
      </c>
      <c r="G93" s="37">
        <f t="shared" ref="G93:G96" si="28">E93-F93</f>
        <v>0</v>
      </c>
    </row>
    <row r="94" spans="1:7" ht="15" customHeight="1">
      <c r="A94" s="22"/>
      <c r="B94" s="32" t="s">
        <v>14</v>
      </c>
      <c r="C94" s="96" t="s">
        <v>125</v>
      </c>
      <c r="D94" s="39"/>
      <c r="E94" s="35">
        <f>'[1]ECONOMICO analitico'!H470</f>
        <v>0</v>
      </c>
      <c r="F94" s="36">
        <f>'[1]ECONOMICO analitico'!M470</f>
        <v>0</v>
      </c>
      <c r="G94" s="37">
        <f t="shared" si="28"/>
        <v>0</v>
      </c>
    </row>
    <row r="95" spans="1:7" ht="15" customHeight="1">
      <c r="A95" s="22"/>
      <c r="B95" s="32" t="s">
        <v>16</v>
      </c>
      <c r="C95" s="96" t="s">
        <v>126</v>
      </c>
      <c r="D95" s="39"/>
      <c r="E95" s="35">
        <f>'[1]ECONOMICO analitico'!H471</f>
        <v>0</v>
      </c>
      <c r="F95" s="36">
        <f>'[1]ECONOMICO analitico'!M471</f>
        <v>0</v>
      </c>
      <c r="G95" s="37">
        <f t="shared" si="28"/>
        <v>0</v>
      </c>
    </row>
    <row r="96" spans="1:7" ht="15" customHeight="1">
      <c r="A96" s="22"/>
      <c r="B96" s="32" t="s">
        <v>18</v>
      </c>
      <c r="C96" s="96" t="s">
        <v>127</v>
      </c>
      <c r="D96" s="39"/>
      <c r="E96" s="52">
        <f>'[1]ECONOMICO analitico'!H472-0.02</f>
        <v>188422.99999999997</v>
      </c>
      <c r="F96" s="52">
        <f>'[1]ECONOMICO analitico'!M472</f>
        <v>254460</v>
      </c>
      <c r="G96" s="52">
        <f t="shared" si="28"/>
        <v>-66037.000000000029</v>
      </c>
    </row>
    <row r="97" spans="1:7" ht="15" customHeight="1">
      <c r="A97" s="22"/>
      <c r="B97" s="16"/>
      <c r="C97" s="16"/>
      <c r="D97" s="42" t="s">
        <v>128</v>
      </c>
      <c r="E97" s="89">
        <f>SUM(E92:E96)</f>
        <v>188422.99999999997</v>
      </c>
      <c r="F97" s="90">
        <f t="shared" ref="F97" si="29">SUM(F92:F96)</f>
        <v>254460</v>
      </c>
      <c r="G97" s="91">
        <f>SUM(G92:G96)</f>
        <v>-66037.000000000029</v>
      </c>
    </row>
    <row r="98" spans="1:7" s="31" customFormat="1" ht="15" customHeight="1">
      <c r="A98" s="24" t="s">
        <v>129</v>
      </c>
      <c r="B98" s="25" t="s">
        <v>130</v>
      </c>
      <c r="C98" s="98"/>
      <c r="D98" s="27"/>
      <c r="E98" s="62"/>
      <c r="F98" s="63"/>
      <c r="G98" s="48"/>
    </row>
    <row r="99" spans="1:7" s="99" customFormat="1" ht="15" customHeight="1">
      <c r="A99" s="60"/>
      <c r="B99" s="32" t="s">
        <v>12</v>
      </c>
      <c r="C99" s="96" t="s">
        <v>131</v>
      </c>
      <c r="D99" s="39"/>
      <c r="E99" s="35">
        <f>'[1]ECONOMICO analitico'!H488</f>
        <v>0</v>
      </c>
      <c r="F99" s="36">
        <f>'[1]ECONOMICO analitico'!M488</f>
        <v>0</v>
      </c>
      <c r="G99" s="37">
        <f t="shared" ref="G99:G100" si="30">E99-F99</f>
        <v>0</v>
      </c>
    </row>
    <row r="100" spans="1:7" s="99" customFormat="1" ht="15" customHeight="1">
      <c r="A100" s="60"/>
      <c r="B100" s="32" t="s">
        <v>14</v>
      </c>
      <c r="C100" s="96" t="s">
        <v>132</v>
      </c>
      <c r="D100" s="39"/>
      <c r="E100" s="52">
        <f>'[1]ECONOMICO analitico'!H489</f>
        <v>0</v>
      </c>
      <c r="F100" s="52">
        <f>'[1]ECONOMICO analitico'!M489</f>
        <v>0</v>
      </c>
      <c r="G100" s="52">
        <f t="shared" si="30"/>
        <v>0</v>
      </c>
    </row>
    <row r="101" spans="1:7" ht="15" customHeight="1">
      <c r="A101" s="22"/>
      <c r="B101" s="16"/>
      <c r="C101" s="16"/>
      <c r="D101" s="42" t="s">
        <v>133</v>
      </c>
      <c r="E101" s="35">
        <f>SUM(E98:E100)</f>
        <v>0</v>
      </c>
      <c r="F101" s="36">
        <f t="shared" ref="F101" si="31">SUM(F98:F100)</f>
        <v>0</v>
      </c>
      <c r="G101" s="37">
        <f>SUM(G98:G100)</f>
        <v>0</v>
      </c>
    </row>
    <row r="102" spans="1:7" ht="15" customHeight="1">
      <c r="A102" s="22"/>
      <c r="B102" s="16"/>
      <c r="C102" s="16"/>
      <c r="D102" s="18" t="s">
        <v>134</v>
      </c>
      <c r="E102" s="89">
        <f>E85+E91-E97+E101</f>
        <v>14077.000000000029</v>
      </c>
      <c r="F102" s="90">
        <f t="shared" ref="F102" si="32">F85+F91-F97+F101</f>
        <v>-44500</v>
      </c>
      <c r="G102" s="91">
        <f>G85+G91-G97+G101</f>
        <v>58577.000000000029</v>
      </c>
    </row>
    <row r="103" spans="1:7" ht="15" customHeight="1">
      <c r="A103" s="22" t="s">
        <v>135</v>
      </c>
      <c r="B103" s="23" t="s">
        <v>136</v>
      </c>
      <c r="C103" s="16"/>
      <c r="D103" s="18"/>
      <c r="E103" s="100"/>
      <c r="F103" s="101"/>
      <c r="G103" s="102"/>
    </row>
    <row r="104" spans="1:7" s="31" customFormat="1" ht="15" customHeight="1">
      <c r="A104" s="24" t="s">
        <v>137</v>
      </c>
      <c r="B104" s="25" t="s">
        <v>138</v>
      </c>
      <c r="C104" s="98"/>
      <c r="D104" s="47"/>
      <c r="E104" s="103"/>
      <c r="F104" s="104"/>
      <c r="G104" s="105"/>
    </row>
    <row r="105" spans="1:7" s="99" customFormat="1" ht="15" customHeight="1">
      <c r="A105" s="60"/>
      <c r="B105" s="32" t="s">
        <v>12</v>
      </c>
      <c r="C105" s="96" t="s">
        <v>139</v>
      </c>
      <c r="D105" s="39"/>
      <c r="E105" s="35">
        <f>'[1]ECONOMICO analitico'!H494</f>
        <v>0</v>
      </c>
      <c r="F105" s="36">
        <f>'[1]ECONOMICO analitico'!M494</f>
        <v>0</v>
      </c>
      <c r="G105" s="37">
        <f t="shared" ref="G105:G108" si="33">E105-F105</f>
        <v>0</v>
      </c>
    </row>
    <row r="106" spans="1:7" s="99" customFormat="1" ht="15" customHeight="1">
      <c r="A106" s="60"/>
      <c r="B106" s="32" t="s">
        <v>14</v>
      </c>
      <c r="C106" s="96" t="s">
        <v>140</v>
      </c>
      <c r="D106" s="39"/>
      <c r="E106" s="35">
        <f>'[1]ECONOMICO analitico'!H495</f>
        <v>0</v>
      </c>
      <c r="F106" s="36">
        <f>'[1]ECONOMICO analitico'!M495</f>
        <v>0</v>
      </c>
      <c r="G106" s="37">
        <f t="shared" si="33"/>
        <v>0</v>
      </c>
    </row>
    <row r="107" spans="1:7" s="99" customFormat="1" ht="15" customHeight="1">
      <c r="A107" s="60"/>
      <c r="B107" s="32" t="s">
        <v>16</v>
      </c>
      <c r="C107" s="96" t="s">
        <v>141</v>
      </c>
      <c r="D107" s="39"/>
      <c r="E107" s="35">
        <f>'[1]ECONOMICO analitico'!H496</f>
        <v>0</v>
      </c>
      <c r="F107" s="36">
        <f>'[1]ECONOMICO analitico'!M496</f>
        <v>0</v>
      </c>
      <c r="G107" s="37">
        <f t="shared" si="33"/>
        <v>0</v>
      </c>
    </row>
    <row r="108" spans="1:7" s="99" customFormat="1" ht="15" customHeight="1">
      <c r="A108" s="60"/>
      <c r="B108" s="32" t="s">
        <v>18</v>
      </c>
      <c r="C108" s="96" t="s">
        <v>142</v>
      </c>
      <c r="D108" s="39"/>
      <c r="E108" s="52">
        <f>'[1]ECONOMICO analitico'!H497</f>
        <v>0</v>
      </c>
      <c r="F108" s="52">
        <f>'[1]ECONOMICO analitico'!M497</f>
        <v>0</v>
      </c>
      <c r="G108" s="52">
        <f t="shared" si="33"/>
        <v>0</v>
      </c>
    </row>
    <row r="109" spans="1:7" ht="15" customHeight="1">
      <c r="A109" s="22"/>
      <c r="B109" s="16"/>
      <c r="C109" s="16"/>
      <c r="D109" s="42" t="s">
        <v>143</v>
      </c>
      <c r="E109" s="67">
        <f>SUM(E104:E108)</f>
        <v>0</v>
      </c>
      <c r="F109" s="68">
        <f t="shared" ref="F109" si="34">SUM(F104:F108)</f>
        <v>0</v>
      </c>
      <c r="G109" s="69">
        <f>SUM(G104:G108)</f>
        <v>0</v>
      </c>
    </row>
    <row r="110" spans="1:7" s="31" customFormat="1" ht="15" customHeight="1">
      <c r="A110" s="24" t="s">
        <v>144</v>
      </c>
      <c r="B110" s="25" t="s">
        <v>145</v>
      </c>
      <c r="C110" s="92"/>
      <c r="D110" s="27"/>
      <c r="E110" s="103"/>
      <c r="F110" s="104"/>
      <c r="G110" s="105"/>
    </row>
    <row r="111" spans="1:7" s="99" customFormat="1" ht="15" customHeight="1">
      <c r="A111" s="60"/>
      <c r="B111" s="32" t="s">
        <v>12</v>
      </c>
      <c r="C111" s="96" t="s">
        <v>139</v>
      </c>
      <c r="D111" s="39"/>
      <c r="E111" s="35">
        <f>'[1]ECONOMICO analitico'!H500</f>
        <v>0</v>
      </c>
      <c r="F111" s="36">
        <f>'[1]ECONOMICO analitico'!M500</f>
        <v>0</v>
      </c>
      <c r="G111" s="37">
        <f t="shared" ref="G111:G114" si="35">E111-F111</f>
        <v>0</v>
      </c>
    </row>
    <row r="112" spans="1:7" s="99" customFormat="1" ht="15" customHeight="1">
      <c r="A112" s="60"/>
      <c r="B112" s="32" t="s">
        <v>14</v>
      </c>
      <c r="C112" s="96" t="s">
        <v>140</v>
      </c>
      <c r="D112" s="39"/>
      <c r="E112" s="35">
        <f>'[1]ECONOMICO analitico'!H501</f>
        <v>0</v>
      </c>
      <c r="F112" s="36">
        <f>'[1]ECONOMICO analitico'!M501</f>
        <v>0</v>
      </c>
      <c r="G112" s="37">
        <f t="shared" si="35"/>
        <v>0</v>
      </c>
    </row>
    <row r="113" spans="1:7" s="99" customFormat="1" ht="15" customHeight="1">
      <c r="A113" s="60"/>
      <c r="B113" s="32" t="s">
        <v>16</v>
      </c>
      <c r="C113" s="96" t="s">
        <v>141</v>
      </c>
      <c r="D113" s="39"/>
      <c r="E113" s="35">
        <f>'[1]ECONOMICO analitico'!H502</f>
        <v>0</v>
      </c>
      <c r="F113" s="36">
        <f>'[1]ECONOMICO analitico'!M502</f>
        <v>0</v>
      </c>
      <c r="G113" s="37">
        <f t="shared" si="35"/>
        <v>0</v>
      </c>
    </row>
    <row r="114" spans="1:7" s="99" customFormat="1" ht="15" customHeight="1">
      <c r="A114" s="60"/>
      <c r="B114" s="32" t="s">
        <v>18</v>
      </c>
      <c r="C114" s="96" t="s">
        <v>142</v>
      </c>
      <c r="D114" s="39"/>
      <c r="E114" s="52">
        <f>'[1]ECONOMICO analitico'!H503</f>
        <v>0</v>
      </c>
      <c r="F114" s="52">
        <f>'[1]ECONOMICO analitico'!M503</f>
        <v>0</v>
      </c>
      <c r="G114" s="52">
        <f t="shared" si="35"/>
        <v>0</v>
      </c>
    </row>
    <row r="115" spans="1:7" ht="15" customHeight="1">
      <c r="A115" s="22"/>
      <c r="B115" s="16"/>
      <c r="C115" s="16"/>
      <c r="D115" s="42" t="s">
        <v>146</v>
      </c>
      <c r="E115" s="67">
        <f>SUM(E110:E114)</f>
        <v>0</v>
      </c>
      <c r="F115" s="68">
        <f t="shared" ref="F115" si="36">SUM(F110:F114)</f>
        <v>0</v>
      </c>
      <c r="G115" s="69">
        <f>SUM(G110:G114)</f>
        <v>0</v>
      </c>
    </row>
    <row r="116" spans="1:7" ht="15" customHeight="1">
      <c r="A116" s="22"/>
      <c r="B116" s="16"/>
      <c r="C116" s="16"/>
      <c r="D116" s="18" t="s">
        <v>147</v>
      </c>
      <c r="E116" s="67">
        <f>E109-E115</f>
        <v>0</v>
      </c>
      <c r="F116" s="68">
        <f t="shared" ref="F116" si="37">F109-F115</f>
        <v>0</v>
      </c>
      <c r="G116" s="69">
        <f>G109-G115</f>
        <v>0</v>
      </c>
    </row>
    <row r="117" spans="1:7" ht="15" customHeight="1">
      <c r="A117" s="22"/>
      <c r="B117" s="16"/>
      <c r="C117" s="23" t="s">
        <v>148</v>
      </c>
      <c r="D117" s="18"/>
      <c r="E117" s="67">
        <f>E78+E102+E109</f>
        <v>1317000</v>
      </c>
      <c r="F117" s="68">
        <f t="shared" ref="F117" si="38">F78+F102+F109</f>
        <v>1246782</v>
      </c>
      <c r="G117" s="69">
        <f>G78+G102+G109</f>
        <v>70218.000000000029</v>
      </c>
    </row>
    <row r="118" spans="1:7" ht="15" customHeight="1">
      <c r="A118" s="22"/>
      <c r="B118" s="16"/>
      <c r="C118" s="106"/>
      <c r="D118" s="18"/>
      <c r="E118" s="67"/>
      <c r="F118" s="68"/>
      <c r="G118" s="69"/>
    </row>
    <row r="119" spans="1:7" s="31" customFormat="1" ht="15" customHeight="1">
      <c r="A119" s="24" t="s">
        <v>149</v>
      </c>
      <c r="B119" s="25" t="s">
        <v>150</v>
      </c>
      <c r="C119" s="92"/>
      <c r="D119" s="27"/>
      <c r="E119" s="67">
        <f>'[1]ECONOMICO analitico'!H526</f>
        <v>1317000</v>
      </c>
      <c r="F119" s="68">
        <f>'[1]ECONOMICO analitico'!M526</f>
        <v>1246782</v>
      </c>
      <c r="G119" s="91">
        <f t="shared" ref="G119" si="39">E119-F119</f>
        <v>70218</v>
      </c>
    </row>
    <row r="120" spans="1:7" s="99" customFormat="1" ht="15" hidden="1" customHeight="1">
      <c r="A120" s="60"/>
      <c r="B120" s="32" t="s">
        <v>12</v>
      </c>
      <c r="C120" s="96" t="s">
        <v>151</v>
      </c>
      <c r="D120" s="39"/>
      <c r="E120" s="107">
        <f>'[1]ECONOMICO analitico'!AC509</f>
        <v>1257000</v>
      </c>
      <c r="F120" s="108">
        <f>'[1]ECONOMICO analitico'!AH509</f>
        <v>0</v>
      </c>
      <c r="G120" s="37" t="e">
        <f>E120-#REF!</f>
        <v>#REF!</v>
      </c>
    </row>
    <row r="121" spans="1:7" s="99" customFormat="1" ht="15" hidden="1" customHeight="1">
      <c r="A121" s="60"/>
      <c r="B121" s="32" t="s">
        <v>14</v>
      </c>
      <c r="C121" s="96" t="s">
        <v>152</v>
      </c>
      <c r="D121" s="39"/>
      <c r="E121" s="107">
        <f>'[1]ECONOMICO analitico'!AC520</f>
        <v>60000</v>
      </c>
      <c r="F121" s="108">
        <f>'[1]ECONOMICO analitico'!AH520</f>
        <v>0</v>
      </c>
      <c r="G121" s="37" t="e">
        <f>E121-#REF!</f>
        <v>#REF!</v>
      </c>
    </row>
    <row r="122" spans="1:7" s="99" customFormat="1" ht="15" hidden="1" customHeight="1">
      <c r="A122" s="60"/>
      <c r="B122" s="32" t="s">
        <v>16</v>
      </c>
      <c r="C122" s="96" t="s">
        <v>153</v>
      </c>
      <c r="D122" s="39"/>
      <c r="E122" s="109">
        <f>'[1]ECONOMICO analitico'!AC524</f>
        <v>0</v>
      </c>
      <c r="F122" s="109">
        <f>'[1]ECONOMICO analitico'!AH524</f>
        <v>0</v>
      </c>
      <c r="G122" s="52" t="e">
        <f>E122-#REF!</f>
        <v>#REF!</v>
      </c>
    </row>
    <row r="123" spans="1:7" ht="15" hidden="1" customHeight="1">
      <c r="A123" s="22"/>
      <c r="B123" s="16"/>
      <c r="C123" s="32"/>
      <c r="D123" s="42" t="s">
        <v>154</v>
      </c>
      <c r="E123" s="67">
        <f>SUM(E120:E122)</f>
        <v>1317000</v>
      </c>
      <c r="F123" s="68">
        <f t="shared" ref="F123" si="40">SUM(F120:F122)</f>
        <v>0</v>
      </c>
      <c r="G123" s="69" t="e">
        <f>SUM(G119:G122)</f>
        <v>#REF!</v>
      </c>
    </row>
    <row r="124" spans="1:7" ht="15" customHeight="1">
      <c r="A124" s="22" t="s">
        <v>155</v>
      </c>
      <c r="B124" s="23" t="s">
        <v>156</v>
      </c>
      <c r="C124" s="16"/>
      <c r="D124" s="18"/>
      <c r="E124" s="67"/>
      <c r="F124" s="68"/>
      <c r="G124" s="69"/>
    </row>
    <row r="125" spans="1:7" s="116" customFormat="1" ht="15" customHeight="1" thickBot="1">
      <c r="A125" s="110"/>
      <c r="B125" s="111" t="s">
        <v>12</v>
      </c>
      <c r="C125" s="112" t="s">
        <v>157</v>
      </c>
      <c r="D125" s="113"/>
      <c r="E125" s="114">
        <f>'[1]ECONOMICO analitico'!H528</f>
        <v>0</v>
      </c>
      <c r="F125" s="115">
        <f>'[1]ECONOMICO analitico'!M528</f>
        <v>0</v>
      </c>
      <c r="G125" s="37">
        <f>E125-F125</f>
        <v>0</v>
      </c>
    </row>
    <row r="126" spans="1:7" ht="15" customHeight="1" thickBot="1">
      <c r="A126" s="117"/>
      <c r="B126" s="118"/>
      <c r="C126" s="118"/>
      <c r="D126" s="119"/>
      <c r="E126" s="120">
        <f>E117-E119</f>
        <v>0</v>
      </c>
      <c r="F126" s="120">
        <f t="shared" ref="F126" si="41">F117-F119</f>
        <v>0</v>
      </c>
      <c r="G126" s="120">
        <f>G117-G119</f>
        <v>0</v>
      </c>
    </row>
  </sheetData>
  <mergeCells count="6">
    <mergeCell ref="A1:A2"/>
    <mergeCell ref="B1:B2"/>
    <mergeCell ref="C1:C2"/>
    <mergeCell ref="D1:D2"/>
    <mergeCell ref="C60:D60"/>
    <mergeCell ref="C89:D89"/>
  </mergeCells>
  <pageMargins left="0.19685039370078741" right="0.11811023622047245" top="1.0236220472440944" bottom="0.47244094488188981" header="0.55118110236220474" footer="0.19685039370078741"/>
  <pageSetup paperSize="9" scale="94" orientation="portrait" r:id="rId1"/>
  <headerFooter>
    <oddHeader>&amp;C&amp;"Arial,Grassetto"BILANCIO DI PREVISIONE 2024
&amp;R&amp;"Arial,Grassetto"Allegato n. A1)</oddHeader>
    <oddFooter>&amp;L&amp;P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arrot EC X VOCE </vt:lpstr>
      <vt:lpstr>'arrot EC X VOCE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Parapat</dc:creator>
  <cp:lastModifiedBy>Valentina Parapat</cp:lastModifiedBy>
  <dcterms:created xsi:type="dcterms:W3CDTF">2024-02-01T11:38:09Z</dcterms:created>
  <dcterms:modified xsi:type="dcterms:W3CDTF">2024-02-01T11:39:42Z</dcterms:modified>
</cp:coreProperties>
</file>